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marti\Documents\"/>
    </mc:Choice>
  </mc:AlternateContent>
  <xr:revisionPtr revIDLastSave="0" documentId="13_ncr:1_{CBA07DC9-59DD-43A8-8CC7-BFDA74BF85E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RAMETRES" sheetId="3" r:id="rId1"/>
    <sheet name="2024" sheetId="2" r:id="rId2"/>
    <sheet name="Profil_Correction" sheetId="4" state="hidden" r:id="rId3"/>
    <sheet name="2025" sheetId="5" r:id="rId4"/>
  </sheets>
  <definedNames>
    <definedName name="DELTA_GLY_CORR">PARAMETRES!$C$8</definedName>
    <definedName name="GLY_CIBLE">PARAMETRES!$C$7</definedName>
    <definedName name="GLYCT3_MAX">PARAMETRES!$C$3</definedName>
    <definedName name="GLYCT3_MIN">PARAMETRES!$C$2</definedName>
    <definedName name="INCR_ALGO">PARAMETRES!$C$4</definedName>
    <definedName name="SEUIL_MAX_CORR">PARAMETRES!$C$6</definedName>
    <definedName name="SEUIL_MIN_CORR">PARAMETRES!$C$5</definedName>
    <definedName name="UNITE_INSU">PARAMETRES!$C$9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68" i="5" l="1"/>
  <c r="M368" i="5"/>
  <c r="F368" i="5"/>
  <c r="T367" i="5"/>
  <c r="M367" i="5"/>
  <c r="F367" i="5"/>
  <c r="T366" i="5"/>
  <c r="M366" i="5"/>
  <c r="F366" i="5"/>
  <c r="T365" i="5"/>
  <c r="M365" i="5"/>
  <c r="F365" i="5"/>
  <c r="T364" i="5"/>
  <c r="M364" i="5"/>
  <c r="F364" i="5"/>
  <c r="T363" i="5"/>
  <c r="M363" i="5"/>
  <c r="F363" i="5"/>
  <c r="T362" i="5"/>
  <c r="M362" i="5"/>
  <c r="F362" i="5"/>
  <c r="T361" i="5"/>
  <c r="M361" i="5"/>
  <c r="F361" i="5"/>
  <c r="T360" i="5"/>
  <c r="M360" i="5"/>
  <c r="F360" i="5"/>
  <c r="T359" i="5"/>
  <c r="M359" i="5"/>
  <c r="F359" i="5"/>
  <c r="T358" i="5"/>
  <c r="M358" i="5"/>
  <c r="F358" i="5"/>
  <c r="T357" i="5"/>
  <c r="M357" i="5"/>
  <c r="F357" i="5"/>
  <c r="T356" i="5"/>
  <c r="M356" i="5"/>
  <c r="F356" i="5"/>
  <c r="T355" i="5"/>
  <c r="M355" i="5"/>
  <c r="F355" i="5"/>
  <c r="T354" i="5"/>
  <c r="M354" i="5"/>
  <c r="F354" i="5"/>
  <c r="T353" i="5"/>
  <c r="M353" i="5"/>
  <c r="F353" i="5"/>
  <c r="T352" i="5"/>
  <c r="M352" i="5"/>
  <c r="F352" i="5"/>
  <c r="T351" i="5"/>
  <c r="M351" i="5"/>
  <c r="F351" i="5"/>
  <c r="T350" i="5"/>
  <c r="M350" i="5"/>
  <c r="F350" i="5"/>
  <c r="T349" i="5"/>
  <c r="M349" i="5"/>
  <c r="F349" i="5"/>
  <c r="T348" i="5"/>
  <c r="M348" i="5"/>
  <c r="F348" i="5"/>
  <c r="T347" i="5"/>
  <c r="M347" i="5"/>
  <c r="F347" i="5"/>
  <c r="T346" i="5"/>
  <c r="M346" i="5"/>
  <c r="F346" i="5"/>
  <c r="T345" i="5"/>
  <c r="M345" i="5"/>
  <c r="F345" i="5"/>
  <c r="T344" i="5"/>
  <c r="M344" i="5"/>
  <c r="F344" i="5"/>
  <c r="T343" i="5"/>
  <c r="M343" i="5"/>
  <c r="F343" i="5"/>
  <c r="T342" i="5"/>
  <c r="M342" i="5"/>
  <c r="F342" i="5"/>
  <c r="T341" i="5"/>
  <c r="M341" i="5"/>
  <c r="F341" i="5"/>
  <c r="T340" i="5"/>
  <c r="M340" i="5"/>
  <c r="F340" i="5"/>
  <c r="T339" i="5"/>
  <c r="M339" i="5"/>
  <c r="F339" i="5"/>
  <c r="T338" i="5"/>
  <c r="M338" i="5"/>
  <c r="F338" i="5"/>
  <c r="T337" i="5"/>
  <c r="M337" i="5"/>
  <c r="F337" i="5"/>
  <c r="T336" i="5"/>
  <c r="M336" i="5"/>
  <c r="F336" i="5"/>
  <c r="T335" i="5"/>
  <c r="M335" i="5"/>
  <c r="F335" i="5"/>
  <c r="T334" i="5"/>
  <c r="M334" i="5"/>
  <c r="F334" i="5"/>
  <c r="T333" i="5"/>
  <c r="M333" i="5"/>
  <c r="F333" i="5"/>
  <c r="T332" i="5"/>
  <c r="M332" i="5"/>
  <c r="F332" i="5"/>
  <c r="T331" i="5"/>
  <c r="M331" i="5"/>
  <c r="F331" i="5"/>
  <c r="T330" i="5"/>
  <c r="M330" i="5"/>
  <c r="F330" i="5"/>
  <c r="T329" i="5"/>
  <c r="M329" i="5"/>
  <c r="F329" i="5"/>
  <c r="T328" i="5"/>
  <c r="M328" i="5"/>
  <c r="F328" i="5"/>
  <c r="T327" i="5"/>
  <c r="M327" i="5"/>
  <c r="F327" i="5"/>
  <c r="T326" i="5"/>
  <c r="M326" i="5"/>
  <c r="F326" i="5"/>
  <c r="T325" i="5"/>
  <c r="M325" i="5"/>
  <c r="F325" i="5"/>
  <c r="T324" i="5"/>
  <c r="M324" i="5"/>
  <c r="F324" i="5"/>
  <c r="T323" i="5"/>
  <c r="M323" i="5"/>
  <c r="F323" i="5"/>
  <c r="T322" i="5"/>
  <c r="M322" i="5"/>
  <c r="F322" i="5"/>
  <c r="T321" i="5"/>
  <c r="M321" i="5"/>
  <c r="F321" i="5"/>
  <c r="T320" i="5"/>
  <c r="M320" i="5"/>
  <c r="F320" i="5"/>
  <c r="T319" i="5"/>
  <c r="M319" i="5"/>
  <c r="F319" i="5"/>
  <c r="T318" i="5"/>
  <c r="M318" i="5"/>
  <c r="F318" i="5"/>
  <c r="T317" i="5"/>
  <c r="M317" i="5"/>
  <c r="F317" i="5"/>
  <c r="T316" i="5"/>
  <c r="M316" i="5"/>
  <c r="F316" i="5"/>
  <c r="T315" i="5"/>
  <c r="M315" i="5"/>
  <c r="F315" i="5"/>
  <c r="T314" i="5"/>
  <c r="M314" i="5"/>
  <c r="F314" i="5"/>
  <c r="T313" i="5"/>
  <c r="M313" i="5"/>
  <c r="F313" i="5"/>
  <c r="T312" i="5"/>
  <c r="M312" i="5"/>
  <c r="F312" i="5"/>
  <c r="T311" i="5"/>
  <c r="M311" i="5"/>
  <c r="F311" i="5"/>
  <c r="T310" i="5"/>
  <c r="M310" i="5"/>
  <c r="F310" i="5"/>
  <c r="T309" i="5"/>
  <c r="M309" i="5"/>
  <c r="F309" i="5"/>
  <c r="T308" i="5"/>
  <c r="M308" i="5"/>
  <c r="F308" i="5"/>
  <c r="T307" i="5"/>
  <c r="M307" i="5"/>
  <c r="F307" i="5"/>
  <c r="T306" i="5"/>
  <c r="M306" i="5"/>
  <c r="F306" i="5"/>
  <c r="T305" i="5"/>
  <c r="M305" i="5"/>
  <c r="F305" i="5"/>
  <c r="T304" i="5"/>
  <c r="M304" i="5"/>
  <c r="F304" i="5"/>
  <c r="T303" i="5"/>
  <c r="M303" i="5"/>
  <c r="F303" i="5"/>
  <c r="T302" i="5"/>
  <c r="M302" i="5"/>
  <c r="F302" i="5"/>
  <c r="T301" i="5"/>
  <c r="M301" i="5"/>
  <c r="F301" i="5"/>
  <c r="T300" i="5"/>
  <c r="M300" i="5"/>
  <c r="F300" i="5"/>
  <c r="T299" i="5"/>
  <c r="M299" i="5"/>
  <c r="F299" i="5"/>
  <c r="T298" i="5"/>
  <c r="M298" i="5"/>
  <c r="F298" i="5"/>
  <c r="T297" i="5"/>
  <c r="M297" i="5"/>
  <c r="F297" i="5"/>
  <c r="T296" i="5"/>
  <c r="M296" i="5"/>
  <c r="F296" i="5"/>
  <c r="T295" i="5"/>
  <c r="M295" i="5"/>
  <c r="F295" i="5"/>
  <c r="T294" i="5"/>
  <c r="M294" i="5"/>
  <c r="F294" i="5"/>
  <c r="T293" i="5"/>
  <c r="M293" i="5"/>
  <c r="F293" i="5"/>
  <c r="T292" i="5"/>
  <c r="M292" i="5"/>
  <c r="F292" i="5"/>
  <c r="T291" i="5"/>
  <c r="M291" i="5"/>
  <c r="F291" i="5"/>
  <c r="T290" i="5"/>
  <c r="M290" i="5"/>
  <c r="F290" i="5"/>
  <c r="T289" i="5"/>
  <c r="M289" i="5"/>
  <c r="F289" i="5"/>
  <c r="T288" i="5"/>
  <c r="M288" i="5"/>
  <c r="F288" i="5"/>
  <c r="T287" i="5"/>
  <c r="M287" i="5"/>
  <c r="F287" i="5"/>
  <c r="T286" i="5"/>
  <c r="M286" i="5"/>
  <c r="F286" i="5"/>
  <c r="T285" i="5"/>
  <c r="M285" i="5"/>
  <c r="F285" i="5"/>
  <c r="T284" i="5"/>
  <c r="M284" i="5"/>
  <c r="F284" i="5"/>
  <c r="T283" i="5"/>
  <c r="M283" i="5"/>
  <c r="F283" i="5"/>
  <c r="T282" i="5"/>
  <c r="M282" i="5"/>
  <c r="F282" i="5"/>
  <c r="T281" i="5"/>
  <c r="M281" i="5"/>
  <c r="F281" i="5"/>
  <c r="T280" i="5"/>
  <c r="M280" i="5"/>
  <c r="F280" i="5"/>
  <c r="T279" i="5"/>
  <c r="M279" i="5"/>
  <c r="F279" i="5"/>
  <c r="T278" i="5"/>
  <c r="M278" i="5"/>
  <c r="F278" i="5"/>
  <c r="T277" i="5"/>
  <c r="M277" i="5"/>
  <c r="F277" i="5"/>
  <c r="T276" i="5"/>
  <c r="M276" i="5"/>
  <c r="F276" i="5"/>
  <c r="T275" i="5"/>
  <c r="M275" i="5"/>
  <c r="F275" i="5"/>
  <c r="T274" i="5"/>
  <c r="M274" i="5"/>
  <c r="F274" i="5"/>
  <c r="T273" i="5"/>
  <c r="M273" i="5"/>
  <c r="F273" i="5"/>
  <c r="T272" i="5"/>
  <c r="M272" i="5"/>
  <c r="F272" i="5"/>
  <c r="T271" i="5"/>
  <c r="M271" i="5"/>
  <c r="F271" i="5"/>
  <c r="T270" i="5"/>
  <c r="M270" i="5"/>
  <c r="F270" i="5"/>
  <c r="T269" i="5"/>
  <c r="M269" i="5"/>
  <c r="F269" i="5"/>
  <c r="T268" i="5"/>
  <c r="M268" i="5"/>
  <c r="F268" i="5"/>
  <c r="T267" i="5"/>
  <c r="M267" i="5"/>
  <c r="F267" i="5"/>
  <c r="T266" i="5"/>
  <c r="M266" i="5"/>
  <c r="F266" i="5"/>
  <c r="T265" i="5"/>
  <c r="M265" i="5"/>
  <c r="F265" i="5"/>
  <c r="T264" i="5"/>
  <c r="M264" i="5"/>
  <c r="F264" i="5"/>
  <c r="T263" i="5"/>
  <c r="M263" i="5"/>
  <c r="F263" i="5"/>
  <c r="T262" i="5"/>
  <c r="M262" i="5"/>
  <c r="F262" i="5"/>
  <c r="T261" i="5"/>
  <c r="M261" i="5"/>
  <c r="F261" i="5"/>
  <c r="T260" i="5"/>
  <c r="M260" i="5"/>
  <c r="F260" i="5"/>
  <c r="T259" i="5"/>
  <c r="M259" i="5"/>
  <c r="F259" i="5"/>
  <c r="T258" i="5"/>
  <c r="M258" i="5"/>
  <c r="F258" i="5"/>
  <c r="T257" i="5"/>
  <c r="M257" i="5"/>
  <c r="F257" i="5"/>
  <c r="T256" i="5"/>
  <c r="M256" i="5"/>
  <c r="F256" i="5"/>
  <c r="T255" i="5"/>
  <c r="M255" i="5"/>
  <c r="F255" i="5"/>
  <c r="T254" i="5"/>
  <c r="M254" i="5"/>
  <c r="F254" i="5"/>
  <c r="T253" i="5"/>
  <c r="M253" i="5"/>
  <c r="F253" i="5"/>
  <c r="T252" i="5"/>
  <c r="M252" i="5"/>
  <c r="F252" i="5"/>
  <c r="T251" i="5"/>
  <c r="M251" i="5"/>
  <c r="F251" i="5"/>
  <c r="T250" i="5"/>
  <c r="M250" i="5"/>
  <c r="F250" i="5"/>
  <c r="T249" i="5"/>
  <c r="M249" i="5"/>
  <c r="F249" i="5"/>
  <c r="T248" i="5"/>
  <c r="M248" i="5"/>
  <c r="F248" i="5"/>
  <c r="T247" i="5"/>
  <c r="M247" i="5"/>
  <c r="F247" i="5"/>
  <c r="T246" i="5"/>
  <c r="M246" i="5"/>
  <c r="F246" i="5"/>
  <c r="T245" i="5"/>
  <c r="M245" i="5"/>
  <c r="F245" i="5"/>
  <c r="T244" i="5"/>
  <c r="M244" i="5"/>
  <c r="F244" i="5"/>
  <c r="T243" i="5"/>
  <c r="M243" i="5"/>
  <c r="F243" i="5"/>
  <c r="T242" i="5"/>
  <c r="M242" i="5"/>
  <c r="F242" i="5"/>
  <c r="T241" i="5"/>
  <c r="M241" i="5"/>
  <c r="F241" i="5"/>
  <c r="T240" i="5"/>
  <c r="M240" i="5"/>
  <c r="F240" i="5"/>
  <c r="T239" i="5"/>
  <c r="M239" i="5"/>
  <c r="F239" i="5"/>
  <c r="T238" i="5"/>
  <c r="M238" i="5"/>
  <c r="F238" i="5"/>
  <c r="T237" i="5"/>
  <c r="M237" i="5"/>
  <c r="F237" i="5"/>
  <c r="T236" i="5"/>
  <c r="M236" i="5"/>
  <c r="F236" i="5"/>
  <c r="T235" i="5"/>
  <c r="M235" i="5"/>
  <c r="F235" i="5"/>
  <c r="T234" i="5"/>
  <c r="M234" i="5"/>
  <c r="F234" i="5"/>
  <c r="T233" i="5"/>
  <c r="M233" i="5"/>
  <c r="F233" i="5"/>
  <c r="T232" i="5"/>
  <c r="M232" i="5"/>
  <c r="F232" i="5"/>
  <c r="T231" i="5"/>
  <c r="M231" i="5"/>
  <c r="F231" i="5"/>
  <c r="T230" i="5"/>
  <c r="M230" i="5"/>
  <c r="F230" i="5"/>
  <c r="T229" i="5"/>
  <c r="M229" i="5"/>
  <c r="F229" i="5"/>
  <c r="T228" i="5"/>
  <c r="M228" i="5"/>
  <c r="F228" i="5"/>
  <c r="T227" i="5"/>
  <c r="M227" i="5"/>
  <c r="F227" i="5"/>
  <c r="T226" i="5"/>
  <c r="M226" i="5"/>
  <c r="F226" i="5"/>
  <c r="T225" i="5"/>
  <c r="M225" i="5"/>
  <c r="F225" i="5"/>
  <c r="T224" i="5"/>
  <c r="M224" i="5"/>
  <c r="F224" i="5"/>
  <c r="T223" i="5"/>
  <c r="M223" i="5"/>
  <c r="F223" i="5"/>
  <c r="T222" i="5"/>
  <c r="M222" i="5"/>
  <c r="F222" i="5"/>
  <c r="T221" i="5"/>
  <c r="M221" i="5"/>
  <c r="F221" i="5"/>
  <c r="T220" i="5"/>
  <c r="M220" i="5"/>
  <c r="F220" i="5"/>
  <c r="T219" i="5"/>
  <c r="M219" i="5"/>
  <c r="F219" i="5"/>
  <c r="T218" i="5"/>
  <c r="M218" i="5"/>
  <c r="F218" i="5"/>
  <c r="T217" i="5"/>
  <c r="M217" i="5"/>
  <c r="F217" i="5"/>
  <c r="T216" i="5"/>
  <c r="M216" i="5"/>
  <c r="F216" i="5"/>
  <c r="T215" i="5"/>
  <c r="M215" i="5"/>
  <c r="F215" i="5"/>
  <c r="T214" i="5"/>
  <c r="M214" i="5"/>
  <c r="F214" i="5"/>
  <c r="T213" i="5"/>
  <c r="M213" i="5"/>
  <c r="F213" i="5"/>
  <c r="T212" i="5"/>
  <c r="M212" i="5"/>
  <c r="F212" i="5"/>
  <c r="T211" i="5"/>
  <c r="M211" i="5"/>
  <c r="F211" i="5"/>
  <c r="T210" i="5"/>
  <c r="M210" i="5"/>
  <c r="F210" i="5"/>
  <c r="T209" i="5"/>
  <c r="M209" i="5"/>
  <c r="F209" i="5"/>
  <c r="T208" i="5"/>
  <c r="M208" i="5"/>
  <c r="F208" i="5"/>
  <c r="T207" i="5"/>
  <c r="M207" i="5"/>
  <c r="F207" i="5"/>
  <c r="T206" i="5"/>
  <c r="M206" i="5"/>
  <c r="F206" i="5"/>
  <c r="T205" i="5"/>
  <c r="M205" i="5"/>
  <c r="F205" i="5"/>
  <c r="T204" i="5"/>
  <c r="M204" i="5"/>
  <c r="F204" i="5"/>
  <c r="T203" i="5"/>
  <c r="M203" i="5"/>
  <c r="F203" i="5"/>
  <c r="T202" i="5"/>
  <c r="M202" i="5"/>
  <c r="F202" i="5"/>
  <c r="T201" i="5"/>
  <c r="M201" i="5"/>
  <c r="F201" i="5"/>
  <c r="T200" i="5"/>
  <c r="M200" i="5"/>
  <c r="F200" i="5"/>
  <c r="T199" i="5"/>
  <c r="M199" i="5"/>
  <c r="F199" i="5"/>
  <c r="T198" i="5"/>
  <c r="M198" i="5"/>
  <c r="F198" i="5"/>
  <c r="T197" i="5"/>
  <c r="M197" i="5"/>
  <c r="F197" i="5"/>
  <c r="T196" i="5"/>
  <c r="M196" i="5"/>
  <c r="F196" i="5"/>
  <c r="T195" i="5"/>
  <c r="M195" i="5"/>
  <c r="F195" i="5"/>
  <c r="T194" i="5"/>
  <c r="M194" i="5"/>
  <c r="F194" i="5"/>
  <c r="T193" i="5"/>
  <c r="M193" i="5"/>
  <c r="F193" i="5"/>
  <c r="T192" i="5"/>
  <c r="M192" i="5"/>
  <c r="F192" i="5"/>
  <c r="T191" i="5"/>
  <c r="M191" i="5"/>
  <c r="F191" i="5"/>
  <c r="T190" i="5"/>
  <c r="M190" i="5"/>
  <c r="F190" i="5"/>
  <c r="T189" i="5"/>
  <c r="M189" i="5"/>
  <c r="F189" i="5"/>
  <c r="T188" i="5"/>
  <c r="M188" i="5"/>
  <c r="F188" i="5"/>
  <c r="T187" i="5"/>
  <c r="M187" i="5"/>
  <c r="F187" i="5"/>
  <c r="T186" i="5"/>
  <c r="M186" i="5"/>
  <c r="F186" i="5"/>
  <c r="T185" i="5"/>
  <c r="M185" i="5"/>
  <c r="F185" i="5"/>
  <c r="T184" i="5"/>
  <c r="M184" i="5"/>
  <c r="F184" i="5"/>
  <c r="T183" i="5"/>
  <c r="M183" i="5"/>
  <c r="F183" i="5"/>
  <c r="T182" i="5"/>
  <c r="M182" i="5"/>
  <c r="F182" i="5"/>
  <c r="T181" i="5"/>
  <c r="M181" i="5"/>
  <c r="F181" i="5"/>
  <c r="T180" i="5"/>
  <c r="M180" i="5"/>
  <c r="F180" i="5"/>
  <c r="T179" i="5"/>
  <c r="M179" i="5"/>
  <c r="F179" i="5"/>
  <c r="T178" i="5"/>
  <c r="M178" i="5"/>
  <c r="F178" i="5"/>
  <c r="T177" i="5"/>
  <c r="M177" i="5"/>
  <c r="F177" i="5"/>
  <c r="T176" i="5"/>
  <c r="M176" i="5"/>
  <c r="F176" i="5"/>
  <c r="T175" i="5"/>
  <c r="M175" i="5"/>
  <c r="F175" i="5"/>
  <c r="T174" i="5"/>
  <c r="M174" i="5"/>
  <c r="F174" i="5"/>
  <c r="T173" i="5"/>
  <c r="M173" i="5"/>
  <c r="F173" i="5"/>
  <c r="T172" i="5"/>
  <c r="M172" i="5"/>
  <c r="F172" i="5"/>
  <c r="T171" i="5"/>
  <c r="M171" i="5"/>
  <c r="F171" i="5"/>
  <c r="T170" i="5"/>
  <c r="M170" i="5"/>
  <c r="F170" i="5"/>
  <c r="T169" i="5"/>
  <c r="M169" i="5"/>
  <c r="F169" i="5"/>
  <c r="T168" i="5"/>
  <c r="M168" i="5"/>
  <c r="F168" i="5"/>
  <c r="T167" i="5"/>
  <c r="M167" i="5"/>
  <c r="F167" i="5"/>
  <c r="T166" i="5"/>
  <c r="M166" i="5"/>
  <c r="F166" i="5"/>
  <c r="T165" i="5"/>
  <c r="M165" i="5"/>
  <c r="F165" i="5"/>
  <c r="T164" i="5"/>
  <c r="M164" i="5"/>
  <c r="F164" i="5"/>
  <c r="T163" i="5"/>
  <c r="M163" i="5"/>
  <c r="F163" i="5"/>
  <c r="T162" i="5"/>
  <c r="M162" i="5"/>
  <c r="F162" i="5"/>
  <c r="T161" i="5"/>
  <c r="M161" i="5"/>
  <c r="F161" i="5"/>
  <c r="T160" i="5"/>
  <c r="M160" i="5"/>
  <c r="F160" i="5"/>
  <c r="T159" i="5"/>
  <c r="M159" i="5"/>
  <c r="F159" i="5"/>
  <c r="T158" i="5"/>
  <c r="M158" i="5"/>
  <c r="F158" i="5"/>
  <c r="T157" i="5"/>
  <c r="M157" i="5"/>
  <c r="F157" i="5"/>
  <c r="T156" i="5"/>
  <c r="M156" i="5"/>
  <c r="F156" i="5"/>
  <c r="T155" i="5"/>
  <c r="M155" i="5"/>
  <c r="F155" i="5"/>
  <c r="T154" i="5"/>
  <c r="M154" i="5"/>
  <c r="F154" i="5"/>
  <c r="T153" i="5"/>
  <c r="M153" i="5"/>
  <c r="F153" i="5"/>
  <c r="T152" i="5"/>
  <c r="M152" i="5"/>
  <c r="F152" i="5"/>
  <c r="T151" i="5"/>
  <c r="M151" i="5"/>
  <c r="F151" i="5"/>
  <c r="T150" i="5"/>
  <c r="M150" i="5"/>
  <c r="F150" i="5"/>
  <c r="T149" i="5"/>
  <c r="M149" i="5"/>
  <c r="F149" i="5"/>
  <c r="T148" i="5"/>
  <c r="M148" i="5"/>
  <c r="F148" i="5"/>
  <c r="T147" i="5"/>
  <c r="M147" i="5"/>
  <c r="F147" i="5"/>
  <c r="T146" i="5"/>
  <c r="M146" i="5"/>
  <c r="F146" i="5"/>
  <c r="T145" i="5"/>
  <c r="M145" i="5"/>
  <c r="F145" i="5"/>
  <c r="T144" i="5"/>
  <c r="M144" i="5"/>
  <c r="F144" i="5"/>
  <c r="T143" i="5"/>
  <c r="M143" i="5"/>
  <c r="F143" i="5"/>
  <c r="T142" i="5"/>
  <c r="M142" i="5"/>
  <c r="F142" i="5"/>
  <c r="T141" i="5"/>
  <c r="M141" i="5"/>
  <c r="F141" i="5"/>
  <c r="T140" i="5"/>
  <c r="M140" i="5"/>
  <c r="F140" i="5"/>
  <c r="T139" i="5"/>
  <c r="M139" i="5"/>
  <c r="F139" i="5"/>
  <c r="T138" i="5"/>
  <c r="M138" i="5"/>
  <c r="F138" i="5"/>
  <c r="T137" i="5"/>
  <c r="M137" i="5"/>
  <c r="F137" i="5"/>
  <c r="T136" i="5"/>
  <c r="M136" i="5"/>
  <c r="F136" i="5"/>
  <c r="T135" i="5"/>
  <c r="M135" i="5"/>
  <c r="F135" i="5"/>
  <c r="T134" i="5"/>
  <c r="M134" i="5"/>
  <c r="F134" i="5"/>
  <c r="T133" i="5"/>
  <c r="M133" i="5"/>
  <c r="F133" i="5"/>
  <c r="T132" i="5"/>
  <c r="M132" i="5"/>
  <c r="F132" i="5"/>
  <c r="T131" i="5"/>
  <c r="M131" i="5"/>
  <c r="F131" i="5"/>
  <c r="T130" i="5"/>
  <c r="M130" i="5"/>
  <c r="F130" i="5"/>
  <c r="T129" i="5"/>
  <c r="M129" i="5"/>
  <c r="F129" i="5"/>
  <c r="T128" i="5"/>
  <c r="M128" i="5"/>
  <c r="F128" i="5"/>
  <c r="T127" i="5"/>
  <c r="M127" i="5"/>
  <c r="F127" i="5"/>
  <c r="T126" i="5"/>
  <c r="M126" i="5"/>
  <c r="F126" i="5"/>
  <c r="T125" i="5"/>
  <c r="M125" i="5"/>
  <c r="F125" i="5"/>
  <c r="T124" i="5"/>
  <c r="M124" i="5"/>
  <c r="F124" i="5"/>
  <c r="T123" i="5"/>
  <c r="M123" i="5"/>
  <c r="F123" i="5"/>
  <c r="T122" i="5"/>
  <c r="M122" i="5"/>
  <c r="F122" i="5"/>
  <c r="T121" i="5"/>
  <c r="M121" i="5"/>
  <c r="F121" i="5"/>
  <c r="T120" i="5"/>
  <c r="M120" i="5"/>
  <c r="F120" i="5"/>
  <c r="T119" i="5"/>
  <c r="M119" i="5"/>
  <c r="F119" i="5"/>
  <c r="T118" i="5"/>
  <c r="M118" i="5"/>
  <c r="F118" i="5"/>
  <c r="T117" i="5"/>
  <c r="M117" i="5"/>
  <c r="F117" i="5"/>
  <c r="T116" i="5"/>
  <c r="M116" i="5"/>
  <c r="F116" i="5"/>
  <c r="T115" i="5"/>
  <c r="M115" i="5"/>
  <c r="F115" i="5"/>
  <c r="T114" i="5"/>
  <c r="M114" i="5"/>
  <c r="F114" i="5"/>
  <c r="T113" i="5"/>
  <c r="M113" i="5"/>
  <c r="F113" i="5"/>
  <c r="T112" i="5"/>
  <c r="M112" i="5"/>
  <c r="F112" i="5"/>
  <c r="T111" i="5"/>
  <c r="M111" i="5"/>
  <c r="F111" i="5"/>
  <c r="T110" i="5"/>
  <c r="M110" i="5"/>
  <c r="F110" i="5"/>
  <c r="T109" i="5"/>
  <c r="M109" i="5"/>
  <c r="F109" i="5"/>
  <c r="T108" i="5"/>
  <c r="M108" i="5"/>
  <c r="F108" i="5"/>
  <c r="T107" i="5"/>
  <c r="M107" i="5"/>
  <c r="F107" i="5"/>
  <c r="T106" i="5"/>
  <c r="M106" i="5"/>
  <c r="F106" i="5"/>
  <c r="T105" i="5"/>
  <c r="M105" i="5"/>
  <c r="F105" i="5"/>
  <c r="T104" i="5"/>
  <c r="M104" i="5"/>
  <c r="F104" i="5"/>
  <c r="T103" i="5"/>
  <c r="M103" i="5"/>
  <c r="F103" i="5"/>
  <c r="T102" i="5"/>
  <c r="M102" i="5"/>
  <c r="F102" i="5"/>
  <c r="T101" i="5"/>
  <c r="M101" i="5"/>
  <c r="F101" i="5"/>
  <c r="T100" i="5"/>
  <c r="M100" i="5"/>
  <c r="F100" i="5"/>
  <c r="T99" i="5"/>
  <c r="M99" i="5"/>
  <c r="F99" i="5"/>
  <c r="T98" i="5"/>
  <c r="M98" i="5"/>
  <c r="F98" i="5"/>
  <c r="T97" i="5"/>
  <c r="M97" i="5"/>
  <c r="F97" i="5"/>
  <c r="T96" i="5"/>
  <c r="M96" i="5"/>
  <c r="F96" i="5"/>
  <c r="T95" i="5"/>
  <c r="M95" i="5"/>
  <c r="F95" i="5"/>
  <c r="T94" i="5"/>
  <c r="M94" i="5"/>
  <c r="F94" i="5"/>
  <c r="T93" i="5"/>
  <c r="M93" i="5"/>
  <c r="F93" i="5"/>
  <c r="T92" i="5"/>
  <c r="M92" i="5"/>
  <c r="F92" i="5"/>
  <c r="T91" i="5"/>
  <c r="M91" i="5"/>
  <c r="F91" i="5"/>
  <c r="T90" i="5"/>
  <c r="M90" i="5"/>
  <c r="F90" i="5"/>
  <c r="T89" i="5"/>
  <c r="M89" i="5"/>
  <c r="F89" i="5"/>
  <c r="T88" i="5"/>
  <c r="M88" i="5"/>
  <c r="F88" i="5"/>
  <c r="T87" i="5"/>
  <c r="M87" i="5"/>
  <c r="F87" i="5"/>
  <c r="T86" i="5"/>
  <c r="M86" i="5"/>
  <c r="F86" i="5"/>
  <c r="T85" i="5"/>
  <c r="M85" i="5"/>
  <c r="F85" i="5"/>
  <c r="T84" i="5"/>
  <c r="M84" i="5"/>
  <c r="F84" i="5"/>
  <c r="T83" i="5"/>
  <c r="M83" i="5"/>
  <c r="F83" i="5"/>
  <c r="T82" i="5"/>
  <c r="M82" i="5"/>
  <c r="F82" i="5"/>
  <c r="T81" i="5"/>
  <c r="M81" i="5"/>
  <c r="F81" i="5"/>
  <c r="T80" i="5"/>
  <c r="M80" i="5"/>
  <c r="F80" i="5"/>
  <c r="T79" i="5"/>
  <c r="M79" i="5"/>
  <c r="F79" i="5"/>
  <c r="T78" i="5"/>
  <c r="M78" i="5"/>
  <c r="F78" i="5"/>
  <c r="T77" i="5"/>
  <c r="M77" i="5"/>
  <c r="F77" i="5"/>
  <c r="T76" i="5"/>
  <c r="M76" i="5"/>
  <c r="F76" i="5"/>
  <c r="T75" i="5"/>
  <c r="M75" i="5"/>
  <c r="F75" i="5"/>
  <c r="T74" i="5"/>
  <c r="M74" i="5"/>
  <c r="F74" i="5"/>
  <c r="T73" i="5"/>
  <c r="M73" i="5"/>
  <c r="F73" i="5"/>
  <c r="T72" i="5"/>
  <c r="M72" i="5"/>
  <c r="F72" i="5"/>
  <c r="T71" i="5"/>
  <c r="M71" i="5"/>
  <c r="F71" i="5"/>
  <c r="T70" i="5"/>
  <c r="M70" i="5"/>
  <c r="F70" i="5"/>
  <c r="T69" i="5"/>
  <c r="M69" i="5"/>
  <c r="F69" i="5"/>
  <c r="T68" i="5"/>
  <c r="M68" i="5"/>
  <c r="F68" i="5"/>
  <c r="T67" i="5"/>
  <c r="M67" i="5"/>
  <c r="F67" i="5"/>
  <c r="T66" i="5"/>
  <c r="M66" i="5"/>
  <c r="F66" i="5"/>
  <c r="T65" i="5"/>
  <c r="M65" i="5"/>
  <c r="F65" i="5"/>
  <c r="T64" i="5"/>
  <c r="M64" i="5"/>
  <c r="F64" i="5"/>
  <c r="T63" i="5"/>
  <c r="M63" i="5"/>
  <c r="F63" i="5"/>
  <c r="U62" i="5"/>
  <c r="V62" i="5" s="1"/>
  <c r="T62" i="5"/>
  <c r="M62" i="5"/>
  <c r="F62" i="5"/>
  <c r="T61" i="5"/>
  <c r="M61" i="5"/>
  <c r="F61" i="5"/>
  <c r="T60" i="5"/>
  <c r="M60" i="5"/>
  <c r="F60" i="5"/>
  <c r="T59" i="5"/>
  <c r="M59" i="5"/>
  <c r="F59" i="5"/>
  <c r="T58" i="5"/>
  <c r="M58" i="5"/>
  <c r="F58" i="5"/>
  <c r="T57" i="5"/>
  <c r="M57" i="5"/>
  <c r="F57" i="5"/>
  <c r="T56" i="5"/>
  <c r="M56" i="5"/>
  <c r="F56" i="5"/>
  <c r="T55" i="5"/>
  <c r="M55" i="5"/>
  <c r="F55" i="5"/>
  <c r="U54" i="5"/>
  <c r="V54" i="5" s="1"/>
  <c r="T54" i="5"/>
  <c r="M54" i="5"/>
  <c r="F54" i="5"/>
  <c r="T53" i="5"/>
  <c r="M53" i="5"/>
  <c r="F53" i="5"/>
  <c r="T52" i="5"/>
  <c r="M52" i="5"/>
  <c r="F52" i="5"/>
  <c r="T51" i="5"/>
  <c r="M51" i="5"/>
  <c r="F51" i="5"/>
  <c r="T50" i="5"/>
  <c r="M50" i="5"/>
  <c r="F50" i="5"/>
  <c r="T49" i="5"/>
  <c r="M49" i="5"/>
  <c r="F49" i="5"/>
  <c r="T48" i="5"/>
  <c r="M48" i="5"/>
  <c r="F48" i="5"/>
  <c r="T47" i="5"/>
  <c r="M47" i="5"/>
  <c r="F47" i="5"/>
  <c r="U46" i="5"/>
  <c r="V46" i="5" s="1"/>
  <c r="T46" i="5"/>
  <c r="M46" i="5"/>
  <c r="F46" i="5"/>
  <c r="T45" i="5"/>
  <c r="M45" i="5"/>
  <c r="F45" i="5"/>
  <c r="T44" i="5"/>
  <c r="M44" i="5"/>
  <c r="F44" i="5"/>
  <c r="T43" i="5"/>
  <c r="M43" i="5"/>
  <c r="F43" i="5"/>
  <c r="T42" i="5"/>
  <c r="M42" i="5"/>
  <c r="F42" i="5"/>
  <c r="T41" i="5"/>
  <c r="M41" i="5"/>
  <c r="F41" i="5"/>
  <c r="T40" i="5"/>
  <c r="M40" i="5"/>
  <c r="F40" i="5"/>
  <c r="T39" i="5"/>
  <c r="M39" i="5"/>
  <c r="F39" i="5"/>
  <c r="T38" i="5"/>
  <c r="M38" i="5"/>
  <c r="F38" i="5"/>
  <c r="T37" i="5"/>
  <c r="M37" i="5"/>
  <c r="F37" i="5"/>
  <c r="T36" i="5"/>
  <c r="M36" i="5"/>
  <c r="F36" i="5"/>
  <c r="T35" i="5"/>
  <c r="M35" i="5"/>
  <c r="F35" i="5"/>
  <c r="T34" i="5"/>
  <c r="M34" i="5"/>
  <c r="F34" i="5"/>
  <c r="T33" i="5"/>
  <c r="M33" i="5"/>
  <c r="F33" i="5"/>
  <c r="T32" i="5"/>
  <c r="M32" i="5"/>
  <c r="F32" i="5"/>
  <c r="T31" i="5"/>
  <c r="M31" i="5"/>
  <c r="F31" i="5"/>
  <c r="T30" i="5"/>
  <c r="M30" i="5"/>
  <c r="F30" i="5"/>
  <c r="U29" i="5"/>
  <c r="V29" i="5" s="1"/>
  <c r="T29" i="5"/>
  <c r="M29" i="5"/>
  <c r="F29" i="5"/>
  <c r="T28" i="5"/>
  <c r="M28" i="5"/>
  <c r="F28" i="5"/>
  <c r="T27" i="5"/>
  <c r="M27" i="5"/>
  <c r="F27" i="5"/>
  <c r="T26" i="5"/>
  <c r="M26" i="5"/>
  <c r="F26" i="5"/>
  <c r="T25" i="5"/>
  <c r="M25" i="5"/>
  <c r="F25" i="5"/>
  <c r="T24" i="5"/>
  <c r="M24" i="5"/>
  <c r="F24" i="5"/>
  <c r="U23" i="5"/>
  <c r="V23" i="5" s="1"/>
  <c r="T23" i="5"/>
  <c r="M23" i="5"/>
  <c r="F23" i="5"/>
  <c r="T22" i="5"/>
  <c r="M22" i="5"/>
  <c r="F22" i="5"/>
  <c r="T21" i="5"/>
  <c r="M21" i="5"/>
  <c r="F21" i="5"/>
  <c r="T20" i="5"/>
  <c r="M20" i="5"/>
  <c r="F20" i="5"/>
  <c r="T19" i="5"/>
  <c r="M19" i="5"/>
  <c r="F19" i="5"/>
  <c r="T18" i="5"/>
  <c r="M18" i="5"/>
  <c r="F18" i="5"/>
  <c r="T17" i="5"/>
  <c r="M17" i="5"/>
  <c r="F17" i="5"/>
  <c r="T16" i="5"/>
  <c r="M16" i="5"/>
  <c r="F16" i="5"/>
  <c r="U15" i="5"/>
  <c r="V15" i="5" s="1"/>
  <c r="T15" i="5"/>
  <c r="M15" i="5"/>
  <c r="F15" i="5"/>
  <c r="T14" i="5"/>
  <c r="M14" i="5"/>
  <c r="F14" i="5"/>
  <c r="T13" i="5"/>
  <c r="M13" i="5"/>
  <c r="F13" i="5"/>
  <c r="T12" i="5"/>
  <c r="M12" i="5"/>
  <c r="F12" i="5"/>
  <c r="T11" i="5"/>
  <c r="M11" i="5"/>
  <c r="F11" i="5"/>
  <c r="T10" i="5"/>
  <c r="M10" i="5"/>
  <c r="F10" i="5"/>
  <c r="T9" i="5"/>
  <c r="M9" i="5"/>
  <c r="F9" i="5"/>
  <c r="T8" i="5"/>
  <c r="M8" i="5"/>
  <c r="F8" i="5"/>
  <c r="U7" i="5"/>
  <c r="V7" i="5" s="1"/>
  <c r="T7" i="5"/>
  <c r="M7" i="5"/>
  <c r="F7" i="5"/>
  <c r="U6" i="5"/>
  <c r="T6" i="5"/>
  <c r="R6" i="5"/>
  <c r="R7" i="5" s="1"/>
  <c r="R8" i="5" s="1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R84" i="5" s="1"/>
  <c r="R85" i="5" s="1"/>
  <c r="R86" i="5" s="1"/>
  <c r="R87" i="5" s="1"/>
  <c r="R88" i="5" s="1"/>
  <c r="R89" i="5" s="1"/>
  <c r="R90" i="5" s="1"/>
  <c r="R91" i="5" s="1"/>
  <c r="R92" i="5" s="1"/>
  <c r="R93" i="5" s="1"/>
  <c r="R94" i="5" s="1"/>
  <c r="R95" i="5" s="1"/>
  <c r="R96" i="5" s="1"/>
  <c r="R97" i="5" s="1"/>
  <c r="R98" i="5" s="1"/>
  <c r="R99" i="5" s="1"/>
  <c r="R100" i="5" s="1"/>
  <c r="R101" i="5" s="1"/>
  <c r="R102" i="5" s="1"/>
  <c r="R103" i="5" s="1"/>
  <c r="R104" i="5" s="1"/>
  <c r="R105" i="5" s="1"/>
  <c r="R106" i="5" s="1"/>
  <c r="R107" i="5" s="1"/>
  <c r="R108" i="5" s="1"/>
  <c r="R109" i="5" s="1"/>
  <c r="R110" i="5" s="1"/>
  <c r="R111" i="5" s="1"/>
  <c r="R112" i="5" s="1"/>
  <c r="R113" i="5" s="1"/>
  <c r="R114" i="5" s="1"/>
  <c r="R115" i="5" s="1"/>
  <c r="R116" i="5" s="1"/>
  <c r="R117" i="5" s="1"/>
  <c r="R118" i="5" s="1"/>
  <c r="R119" i="5" s="1"/>
  <c r="R120" i="5" s="1"/>
  <c r="R121" i="5" s="1"/>
  <c r="R122" i="5" s="1"/>
  <c r="R123" i="5" s="1"/>
  <c r="R124" i="5" s="1"/>
  <c r="R125" i="5" s="1"/>
  <c r="R126" i="5" s="1"/>
  <c r="R127" i="5" s="1"/>
  <c r="R128" i="5" s="1"/>
  <c r="R129" i="5" s="1"/>
  <c r="R130" i="5" s="1"/>
  <c r="R131" i="5" s="1"/>
  <c r="M6" i="5"/>
  <c r="K6" i="5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G6" i="5"/>
  <c r="F6" i="5"/>
  <c r="D6" i="5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U5" i="5"/>
  <c r="T5" i="5"/>
  <c r="V5" i="5" s="1"/>
  <c r="N5" i="5"/>
  <c r="M5" i="5"/>
  <c r="O5" i="5" s="1"/>
  <c r="G5" i="5"/>
  <c r="H5" i="5" s="1"/>
  <c r="F5" i="5"/>
  <c r="U4" i="5"/>
  <c r="V4" i="5" s="1"/>
  <c r="T4" i="5"/>
  <c r="N4" i="5"/>
  <c r="M4" i="5"/>
  <c r="O4" i="5" s="1"/>
  <c r="H4" i="5"/>
  <c r="G4" i="5"/>
  <c r="F4" i="5"/>
  <c r="U3" i="5"/>
  <c r="T3" i="5"/>
  <c r="N3" i="5"/>
  <c r="M3" i="5"/>
  <c r="G3" i="5"/>
  <c r="F3" i="5"/>
  <c r="H3" i="5" s="1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F3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R6" i="2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42" i="2" s="1"/>
  <c r="R143" i="2" s="1"/>
  <c r="R144" i="2" s="1"/>
  <c r="R145" i="2" s="1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157" i="2" s="1"/>
  <c r="R158" i="2" s="1"/>
  <c r="R159" i="2" s="1"/>
  <c r="R160" i="2" s="1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72" i="2" s="1"/>
  <c r="R173" i="2" s="1"/>
  <c r="R174" i="2" s="1"/>
  <c r="R175" i="2" s="1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87" i="2" s="1"/>
  <c r="R188" i="2" s="1"/>
  <c r="R189" i="2" s="1"/>
  <c r="R190" i="2" s="1"/>
  <c r="R191" i="2" s="1"/>
  <c r="R192" i="2" s="1"/>
  <c r="R193" i="2" s="1"/>
  <c r="R194" i="2" s="1"/>
  <c r="R195" i="2" s="1"/>
  <c r="R196" i="2" s="1"/>
  <c r="R197" i="2" s="1"/>
  <c r="R198" i="2" s="1"/>
  <c r="R199" i="2" s="1"/>
  <c r="R200" i="2" s="1"/>
  <c r="R201" i="2" s="1"/>
  <c r="R202" i="2" s="1"/>
  <c r="R203" i="2" s="1"/>
  <c r="R204" i="2" s="1"/>
  <c r="R205" i="2" s="1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217" i="2" s="1"/>
  <c r="R218" i="2" s="1"/>
  <c r="R219" i="2" s="1"/>
  <c r="R220" i="2" s="1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R231" i="2" s="1"/>
  <c r="R232" i="2" s="1"/>
  <c r="R233" i="2" s="1"/>
  <c r="R234" i="2" s="1"/>
  <c r="R235" i="2" s="1"/>
  <c r="R236" i="2" s="1"/>
  <c r="R237" i="2" s="1"/>
  <c r="R238" i="2" s="1"/>
  <c r="R239" i="2" s="1"/>
  <c r="R240" i="2" s="1"/>
  <c r="R241" i="2" s="1"/>
  <c r="R242" i="2" s="1"/>
  <c r="R243" i="2" s="1"/>
  <c r="R244" i="2" s="1"/>
  <c r="R245" i="2" s="1"/>
  <c r="R246" i="2" s="1"/>
  <c r="R247" i="2" s="1"/>
  <c r="R248" i="2" s="1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 s="1"/>
  <c r="R279" i="2" s="1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307" i="2" s="1"/>
  <c r="R308" i="2" s="1"/>
  <c r="R309" i="2" s="1"/>
  <c r="R310" i="2" s="1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322" i="2" s="1"/>
  <c r="R323" i="2" s="1"/>
  <c r="R324" i="2" s="1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337" i="2" s="1"/>
  <c r="R338" i="2" s="1"/>
  <c r="R339" i="2" s="1"/>
  <c r="R340" i="2" s="1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352" i="2" s="1"/>
  <c r="R353" i="2" s="1"/>
  <c r="R354" i="2" s="1"/>
  <c r="R355" i="2" s="1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67" i="2" s="1"/>
  <c r="R368" i="2" s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" i="2"/>
  <c r="K6" i="2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6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V3" i="5" l="1"/>
  <c r="H6" i="5"/>
  <c r="N6" i="5"/>
  <c r="O6" i="5" s="1"/>
  <c r="U13" i="5"/>
  <c r="V13" i="5" s="1"/>
  <c r="U21" i="5"/>
  <c r="V21" i="5" s="1"/>
  <c r="U33" i="5"/>
  <c r="V33" i="5" s="1"/>
  <c r="U44" i="5"/>
  <c r="V44" i="5" s="1"/>
  <c r="U52" i="5"/>
  <c r="V52" i="5" s="1"/>
  <c r="U60" i="5"/>
  <c r="V60" i="5" s="1"/>
  <c r="U11" i="5"/>
  <c r="V11" i="5" s="1"/>
  <c r="U19" i="5"/>
  <c r="V19" i="5" s="1"/>
  <c r="U37" i="5"/>
  <c r="V37" i="5" s="1"/>
  <c r="U50" i="5"/>
  <c r="V50" i="5" s="1"/>
  <c r="U58" i="5"/>
  <c r="V58" i="5" s="1"/>
  <c r="O3" i="5"/>
  <c r="V6" i="5"/>
  <c r="U9" i="5"/>
  <c r="V9" i="5" s="1"/>
  <c r="U17" i="5"/>
  <c r="V17" i="5" s="1"/>
  <c r="U25" i="5"/>
  <c r="V25" i="5" s="1"/>
  <c r="U41" i="5"/>
  <c r="V41" i="5" s="1"/>
  <c r="U48" i="5"/>
  <c r="V48" i="5" s="1"/>
  <c r="U56" i="5"/>
  <c r="V56" i="5" s="1"/>
  <c r="U64" i="5"/>
  <c r="V64" i="5" s="1"/>
  <c r="K132" i="5"/>
  <c r="N131" i="5"/>
  <c r="O131" i="5" s="1"/>
  <c r="G7" i="5"/>
  <c r="H7" i="5" s="1"/>
  <c r="N8" i="5"/>
  <c r="O8" i="5" s="1"/>
  <c r="G15" i="5"/>
  <c r="H15" i="5" s="1"/>
  <c r="G31" i="5"/>
  <c r="H31" i="5" s="1"/>
  <c r="N32" i="5"/>
  <c r="O32" i="5" s="1"/>
  <c r="G35" i="5"/>
  <c r="H35" i="5" s="1"/>
  <c r="G43" i="5"/>
  <c r="H43" i="5" s="1"/>
  <c r="G44" i="5"/>
  <c r="H44" i="5" s="1"/>
  <c r="N49" i="5"/>
  <c r="O49" i="5" s="1"/>
  <c r="G50" i="5"/>
  <c r="H50" i="5" s="1"/>
  <c r="N55" i="5"/>
  <c r="O55" i="5" s="1"/>
  <c r="G56" i="5"/>
  <c r="H56" i="5" s="1"/>
  <c r="N57" i="5"/>
  <c r="O57" i="5" s="1"/>
  <c r="G58" i="5"/>
  <c r="H58" i="5" s="1"/>
  <c r="G62" i="5"/>
  <c r="H62" i="5" s="1"/>
  <c r="G66" i="5"/>
  <c r="H66" i="5" s="1"/>
  <c r="N67" i="5"/>
  <c r="O67" i="5" s="1"/>
  <c r="U68" i="5"/>
  <c r="V68" i="5" s="1"/>
  <c r="G70" i="5"/>
  <c r="H70" i="5" s="1"/>
  <c r="N71" i="5"/>
  <c r="O71" i="5" s="1"/>
  <c r="U72" i="5"/>
  <c r="V72" i="5" s="1"/>
  <c r="G74" i="5"/>
  <c r="H74" i="5" s="1"/>
  <c r="N75" i="5"/>
  <c r="O75" i="5" s="1"/>
  <c r="G76" i="5"/>
  <c r="H76" i="5" s="1"/>
  <c r="N77" i="5"/>
  <c r="O77" i="5" s="1"/>
  <c r="U78" i="5"/>
  <c r="V78" i="5" s="1"/>
  <c r="G80" i="5"/>
  <c r="H80" i="5" s="1"/>
  <c r="N81" i="5"/>
  <c r="O81" i="5" s="1"/>
  <c r="U82" i="5"/>
  <c r="V82" i="5" s="1"/>
  <c r="G84" i="5"/>
  <c r="H84" i="5" s="1"/>
  <c r="N85" i="5"/>
  <c r="O85" i="5" s="1"/>
  <c r="U86" i="5"/>
  <c r="V86" i="5" s="1"/>
  <c r="G88" i="5"/>
  <c r="H88" i="5" s="1"/>
  <c r="N89" i="5"/>
  <c r="O89" i="5" s="1"/>
  <c r="G90" i="5"/>
  <c r="H90" i="5" s="1"/>
  <c r="N91" i="5"/>
  <c r="O91" i="5" s="1"/>
  <c r="U92" i="5"/>
  <c r="V92" i="5" s="1"/>
  <c r="G94" i="5"/>
  <c r="H94" i="5" s="1"/>
  <c r="N95" i="5"/>
  <c r="O95" i="5" s="1"/>
  <c r="U96" i="5"/>
  <c r="V96" i="5" s="1"/>
  <c r="N97" i="5"/>
  <c r="O97" i="5" s="1"/>
  <c r="U98" i="5"/>
  <c r="V98" i="5" s="1"/>
  <c r="G100" i="5"/>
  <c r="H100" i="5" s="1"/>
  <c r="N101" i="5"/>
  <c r="O101" i="5" s="1"/>
  <c r="U102" i="5"/>
  <c r="V102" i="5" s="1"/>
  <c r="U104" i="5"/>
  <c r="V104" i="5" s="1"/>
  <c r="G106" i="5"/>
  <c r="H106" i="5" s="1"/>
  <c r="N107" i="5"/>
  <c r="O107" i="5" s="1"/>
  <c r="G108" i="5"/>
  <c r="H108" i="5" s="1"/>
  <c r="N109" i="5"/>
  <c r="O109" i="5" s="1"/>
  <c r="G110" i="5"/>
  <c r="H110" i="5" s="1"/>
  <c r="U110" i="5"/>
  <c r="V110" i="5" s="1"/>
  <c r="N111" i="5"/>
  <c r="O111" i="5" s="1"/>
  <c r="G112" i="5"/>
  <c r="H112" i="5" s="1"/>
  <c r="U112" i="5"/>
  <c r="V112" i="5" s="1"/>
  <c r="N113" i="5"/>
  <c r="O113" i="5" s="1"/>
  <c r="G114" i="5"/>
  <c r="H114" i="5" s="1"/>
  <c r="U114" i="5"/>
  <c r="V114" i="5" s="1"/>
  <c r="N115" i="5"/>
  <c r="O115" i="5" s="1"/>
  <c r="G116" i="5"/>
  <c r="H116" i="5" s="1"/>
  <c r="U116" i="5"/>
  <c r="V116" i="5" s="1"/>
  <c r="N117" i="5"/>
  <c r="O117" i="5" s="1"/>
  <c r="G118" i="5"/>
  <c r="H118" i="5" s="1"/>
  <c r="U118" i="5"/>
  <c r="V118" i="5" s="1"/>
  <c r="N119" i="5"/>
  <c r="O119" i="5" s="1"/>
  <c r="G120" i="5"/>
  <c r="H120" i="5" s="1"/>
  <c r="U120" i="5"/>
  <c r="V120" i="5" s="1"/>
  <c r="N121" i="5"/>
  <c r="O121" i="5" s="1"/>
  <c r="G122" i="5"/>
  <c r="H122" i="5" s="1"/>
  <c r="U122" i="5"/>
  <c r="V122" i="5" s="1"/>
  <c r="N123" i="5"/>
  <c r="O123" i="5" s="1"/>
  <c r="G124" i="5"/>
  <c r="H124" i="5" s="1"/>
  <c r="U124" i="5"/>
  <c r="V124" i="5" s="1"/>
  <c r="N125" i="5"/>
  <c r="O125" i="5" s="1"/>
  <c r="G126" i="5"/>
  <c r="H126" i="5" s="1"/>
  <c r="U126" i="5"/>
  <c r="V126" i="5" s="1"/>
  <c r="N127" i="5"/>
  <c r="O127" i="5" s="1"/>
  <c r="G128" i="5"/>
  <c r="H128" i="5" s="1"/>
  <c r="U128" i="5"/>
  <c r="V128" i="5" s="1"/>
  <c r="N129" i="5"/>
  <c r="O129" i="5" s="1"/>
  <c r="G130" i="5"/>
  <c r="H130" i="5" s="1"/>
  <c r="U130" i="5"/>
  <c r="V130" i="5" s="1"/>
  <c r="G8" i="5"/>
  <c r="H8" i="5" s="1"/>
  <c r="N9" i="5"/>
  <c r="O9" i="5" s="1"/>
  <c r="U10" i="5"/>
  <c r="V10" i="5" s="1"/>
  <c r="G12" i="5"/>
  <c r="H12" i="5" s="1"/>
  <c r="N13" i="5"/>
  <c r="O13" i="5" s="1"/>
  <c r="U14" i="5"/>
  <c r="V14" i="5" s="1"/>
  <c r="G16" i="5"/>
  <c r="H16" i="5" s="1"/>
  <c r="N17" i="5"/>
  <c r="O17" i="5" s="1"/>
  <c r="U18" i="5"/>
  <c r="V18" i="5" s="1"/>
  <c r="G20" i="5"/>
  <c r="H20" i="5" s="1"/>
  <c r="N21" i="5"/>
  <c r="O21" i="5" s="1"/>
  <c r="U22" i="5"/>
  <c r="V22" i="5" s="1"/>
  <c r="G24" i="5"/>
  <c r="H24" i="5" s="1"/>
  <c r="N25" i="5"/>
  <c r="O25" i="5" s="1"/>
  <c r="U26" i="5"/>
  <c r="V26" i="5" s="1"/>
  <c r="G28" i="5"/>
  <c r="H28" i="5" s="1"/>
  <c r="N29" i="5"/>
  <c r="O29" i="5" s="1"/>
  <c r="U30" i="5"/>
  <c r="V30" i="5" s="1"/>
  <c r="G32" i="5"/>
  <c r="H32" i="5" s="1"/>
  <c r="N33" i="5"/>
  <c r="O33" i="5" s="1"/>
  <c r="U34" i="5"/>
  <c r="V34" i="5" s="1"/>
  <c r="G36" i="5"/>
  <c r="H36" i="5" s="1"/>
  <c r="N37" i="5"/>
  <c r="O37" i="5" s="1"/>
  <c r="U38" i="5"/>
  <c r="V38" i="5" s="1"/>
  <c r="G40" i="5"/>
  <c r="H40" i="5" s="1"/>
  <c r="N41" i="5"/>
  <c r="O41" i="5" s="1"/>
  <c r="U42" i="5"/>
  <c r="V42" i="5" s="1"/>
  <c r="D132" i="5"/>
  <c r="G131" i="5"/>
  <c r="H131" i="5" s="1"/>
  <c r="G11" i="5"/>
  <c r="H11" i="5" s="1"/>
  <c r="N12" i="5"/>
  <c r="O12" i="5" s="1"/>
  <c r="N16" i="5"/>
  <c r="O16" i="5" s="1"/>
  <c r="G19" i="5"/>
  <c r="H19" i="5" s="1"/>
  <c r="N20" i="5"/>
  <c r="O20" i="5" s="1"/>
  <c r="G23" i="5"/>
  <c r="H23" i="5" s="1"/>
  <c r="N24" i="5"/>
  <c r="O24" i="5" s="1"/>
  <c r="G27" i="5"/>
  <c r="H27" i="5" s="1"/>
  <c r="N28" i="5"/>
  <c r="O28" i="5" s="1"/>
  <c r="N36" i="5"/>
  <c r="O36" i="5" s="1"/>
  <c r="G39" i="5"/>
  <c r="H39" i="5" s="1"/>
  <c r="N40" i="5"/>
  <c r="O40" i="5" s="1"/>
  <c r="N45" i="5"/>
  <c r="O45" i="5" s="1"/>
  <c r="G46" i="5"/>
  <c r="H46" i="5" s="1"/>
  <c r="N47" i="5"/>
  <c r="O47" i="5" s="1"/>
  <c r="G48" i="5"/>
  <c r="H48" i="5" s="1"/>
  <c r="N51" i="5"/>
  <c r="O51" i="5" s="1"/>
  <c r="G52" i="5"/>
  <c r="H52" i="5" s="1"/>
  <c r="N53" i="5"/>
  <c r="O53" i="5" s="1"/>
  <c r="G54" i="5"/>
  <c r="H54" i="5" s="1"/>
  <c r="N59" i="5"/>
  <c r="O59" i="5" s="1"/>
  <c r="G60" i="5"/>
  <c r="H60" i="5" s="1"/>
  <c r="N61" i="5"/>
  <c r="O61" i="5" s="1"/>
  <c r="N63" i="5"/>
  <c r="O63" i="5" s="1"/>
  <c r="G64" i="5"/>
  <c r="H64" i="5" s="1"/>
  <c r="N65" i="5"/>
  <c r="O65" i="5" s="1"/>
  <c r="U66" i="5"/>
  <c r="V66" i="5" s="1"/>
  <c r="G68" i="5"/>
  <c r="H68" i="5" s="1"/>
  <c r="N69" i="5"/>
  <c r="O69" i="5" s="1"/>
  <c r="U70" i="5"/>
  <c r="V70" i="5" s="1"/>
  <c r="G72" i="5"/>
  <c r="H72" i="5" s="1"/>
  <c r="N73" i="5"/>
  <c r="O73" i="5" s="1"/>
  <c r="U74" i="5"/>
  <c r="V74" i="5" s="1"/>
  <c r="U76" i="5"/>
  <c r="V76" i="5" s="1"/>
  <c r="G78" i="5"/>
  <c r="H78" i="5" s="1"/>
  <c r="N79" i="5"/>
  <c r="O79" i="5" s="1"/>
  <c r="U80" i="5"/>
  <c r="V80" i="5" s="1"/>
  <c r="G82" i="5"/>
  <c r="H82" i="5" s="1"/>
  <c r="N83" i="5"/>
  <c r="O83" i="5" s="1"/>
  <c r="U84" i="5"/>
  <c r="V84" i="5" s="1"/>
  <c r="G86" i="5"/>
  <c r="H86" i="5" s="1"/>
  <c r="N87" i="5"/>
  <c r="O87" i="5" s="1"/>
  <c r="U88" i="5"/>
  <c r="V88" i="5" s="1"/>
  <c r="U90" i="5"/>
  <c r="V90" i="5" s="1"/>
  <c r="G92" i="5"/>
  <c r="H92" i="5" s="1"/>
  <c r="N93" i="5"/>
  <c r="O93" i="5" s="1"/>
  <c r="U94" i="5"/>
  <c r="V94" i="5" s="1"/>
  <c r="G96" i="5"/>
  <c r="H96" i="5" s="1"/>
  <c r="G98" i="5"/>
  <c r="H98" i="5" s="1"/>
  <c r="N99" i="5"/>
  <c r="O99" i="5" s="1"/>
  <c r="U100" i="5"/>
  <c r="V100" i="5" s="1"/>
  <c r="G102" i="5"/>
  <c r="H102" i="5" s="1"/>
  <c r="N103" i="5"/>
  <c r="O103" i="5" s="1"/>
  <c r="G104" i="5"/>
  <c r="H104" i="5" s="1"/>
  <c r="N105" i="5"/>
  <c r="O105" i="5" s="1"/>
  <c r="U106" i="5"/>
  <c r="V106" i="5" s="1"/>
  <c r="U108" i="5"/>
  <c r="V108" i="5" s="1"/>
  <c r="G9" i="5"/>
  <c r="H9" i="5" s="1"/>
  <c r="N10" i="5"/>
  <c r="O10" i="5" s="1"/>
  <c r="G13" i="5"/>
  <c r="H13" i="5" s="1"/>
  <c r="N14" i="5"/>
  <c r="O14" i="5" s="1"/>
  <c r="G17" i="5"/>
  <c r="H17" i="5" s="1"/>
  <c r="N18" i="5"/>
  <c r="O18" i="5" s="1"/>
  <c r="G21" i="5"/>
  <c r="H21" i="5" s="1"/>
  <c r="N22" i="5"/>
  <c r="O22" i="5" s="1"/>
  <c r="G25" i="5"/>
  <c r="H25" i="5" s="1"/>
  <c r="N26" i="5"/>
  <c r="O26" i="5" s="1"/>
  <c r="U27" i="5"/>
  <c r="V27" i="5" s="1"/>
  <c r="G29" i="5"/>
  <c r="H29" i="5" s="1"/>
  <c r="N30" i="5"/>
  <c r="O30" i="5" s="1"/>
  <c r="U31" i="5"/>
  <c r="V31" i="5" s="1"/>
  <c r="G33" i="5"/>
  <c r="H33" i="5" s="1"/>
  <c r="N34" i="5"/>
  <c r="O34" i="5" s="1"/>
  <c r="U35" i="5"/>
  <c r="V35" i="5" s="1"/>
  <c r="G37" i="5"/>
  <c r="H37" i="5" s="1"/>
  <c r="N38" i="5"/>
  <c r="O38" i="5" s="1"/>
  <c r="U39" i="5"/>
  <c r="V39" i="5" s="1"/>
  <c r="G41" i="5"/>
  <c r="H41" i="5" s="1"/>
  <c r="N42" i="5"/>
  <c r="O42" i="5" s="1"/>
  <c r="U43" i="5"/>
  <c r="V43" i="5" s="1"/>
  <c r="N44" i="5"/>
  <c r="O44" i="5" s="1"/>
  <c r="G45" i="5"/>
  <c r="H45" i="5" s="1"/>
  <c r="U45" i="5"/>
  <c r="V45" i="5" s="1"/>
  <c r="N46" i="5"/>
  <c r="O46" i="5" s="1"/>
  <c r="G47" i="5"/>
  <c r="H47" i="5" s="1"/>
  <c r="U47" i="5"/>
  <c r="V47" i="5" s="1"/>
  <c r="N48" i="5"/>
  <c r="O48" i="5" s="1"/>
  <c r="G49" i="5"/>
  <c r="H49" i="5" s="1"/>
  <c r="U49" i="5"/>
  <c r="V49" i="5" s="1"/>
  <c r="N50" i="5"/>
  <c r="O50" i="5" s="1"/>
  <c r="G51" i="5"/>
  <c r="H51" i="5" s="1"/>
  <c r="U51" i="5"/>
  <c r="V51" i="5" s="1"/>
  <c r="N52" i="5"/>
  <c r="O52" i="5" s="1"/>
  <c r="G53" i="5"/>
  <c r="H53" i="5" s="1"/>
  <c r="U53" i="5"/>
  <c r="V53" i="5" s="1"/>
  <c r="N54" i="5"/>
  <c r="O54" i="5" s="1"/>
  <c r="G55" i="5"/>
  <c r="H55" i="5" s="1"/>
  <c r="U55" i="5"/>
  <c r="V55" i="5" s="1"/>
  <c r="N56" i="5"/>
  <c r="O56" i="5" s="1"/>
  <c r="G57" i="5"/>
  <c r="H57" i="5" s="1"/>
  <c r="U57" i="5"/>
  <c r="V57" i="5" s="1"/>
  <c r="N58" i="5"/>
  <c r="O58" i="5" s="1"/>
  <c r="G59" i="5"/>
  <c r="H59" i="5" s="1"/>
  <c r="U59" i="5"/>
  <c r="V59" i="5" s="1"/>
  <c r="N60" i="5"/>
  <c r="O60" i="5" s="1"/>
  <c r="G61" i="5"/>
  <c r="H61" i="5" s="1"/>
  <c r="U61" i="5"/>
  <c r="V61" i="5" s="1"/>
  <c r="N62" i="5"/>
  <c r="O62" i="5" s="1"/>
  <c r="G63" i="5"/>
  <c r="H63" i="5" s="1"/>
  <c r="U63" i="5"/>
  <c r="V63" i="5" s="1"/>
  <c r="N64" i="5"/>
  <c r="O64" i="5" s="1"/>
  <c r="G65" i="5"/>
  <c r="H65" i="5" s="1"/>
  <c r="U65" i="5"/>
  <c r="V65" i="5" s="1"/>
  <c r="N66" i="5"/>
  <c r="O66" i="5" s="1"/>
  <c r="G67" i="5"/>
  <c r="H67" i="5" s="1"/>
  <c r="U67" i="5"/>
  <c r="V67" i="5" s="1"/>
  <c r="N68" i="5"/>
  <c r="O68" i="5" s="1"/>
  <c r="G69" i="5"/>
  <c r="H69" i="5" s="1"/>
  <c r="U69" i="5"/>
  <c r="V69" i="5" s="1"/>
  <c r="N70" i="5"/>
  <c r="O70" i="5" s="1"/>
  <c r="G71" i="5"/>
  <c r="H71" i="5" s="1"/>
  <c r="U71" i="5"/>
  <c r="V71" i="5" s="1"/>
  <c r="N72" i="5"/>
  <c r="O72" i="5" s="1"/>
  <c r="G73" i="5"/>
  <c r="H73" i="5" s="1"/>
  <c r="U73" i="5"/>
  <c r="V73" i="5" s="1"/>
  <c r="N74" i="5"/>
  <c r="O74" i="5" s="1"/>
  <c r="G75" i="5"/>
  <c r="H75" i="5" s="1"/>
  <c r="U75" i="5"/>
  <c r="V75" i="5" s="1"/>
  <c r="N76" i="5"/>
  <c r="O76" i="5" s="1"/>
  <c r="G77" i="5"/>
  <c r="H77" i="5" s="1"/>
  <c r="U77" i="5"/>
  <c r="V77" i="5" s="1"/>
  <c r="N78" i="5"/>
  <c r="O78" i="5" s="1"/>
  <c r="G79" i="5"/>
  <c r="H79" i="5" s="1"/>
  <c r="U79" i="5"/>
  <c r="V79" i="5" s="1"/>
  <c r="N80" i="5"/>
  <c r="O80" i="5" s="1"/>
  <c r="G81" i="5"/>
  <c r="H81" i="5" s="1"/>
  <c r="U81" i="5"/>
  <c r="V81" i="5" s="1"/>
  <c r="N82" i="5"/>
  <c r="O82" i="5" s="1"/>
  <c r="G83" i="5"/>
  <c r="H83" i="5" s="1"/>
  <c r="U83" i="5"/>
  <c r="V83" i="5" s="1"/>
  <c r="N84" i="5"/>
  <c r="O84" i="5" s="1"/>
  <c r="G85" i="5"/>
  <c r="H85" i="5" s="1"/>
  <c r="U85" i="5"/>
  <c r="V85" i="5" s="1"/>
  <c r="N86" i="5"/>
  <c r="O86" i="5" s="1"/>
  <c r="G87" i="5"/>
  <c r="H87" i="5" s="1"/>
  <c r="U87" i="5"/>
  <c r="V87" i="5" s="1"/>
  <c r="N88" i="5"/>
  <c r="O88" i="5" s="1"/>
  <c r="G89" i="5"/>
  <c r="H89" i="5" s="1"/>
  <c r="U89" i="5"/>
  <c r="V89" i="5" s="1"/>
  <c r="N90" i="5"/>
  <c r="O90" i="5" s="1"/>
  <c r="G91" i="5"/>
  <c r="H91" i="5" s="1"/>
  <c r="U91" i="5"/>
  <c r="V91" i="5" s="1"/>
  <c r="N92" i="5"/>
  <c r="O92" i="5" s="1"/>
  <c r="G93" i="5"/>
  <c r="H93" i="5" s="1"/>
  <c r="U93" i="5"/>
  <c r="V93" i="5" s="1"/>
  <c r="N94" i="5"/>
  <c r="O94" i="5" s="1"/>
  <c r="G95" i="5"/>
  <c r="H95" i="5" s="1"/>
  <c r="U95" i="5"/>
  <c r="V95" i="5" s="1"/>
  <c r="N96" i="5"/>
  <c r="O96" i="5" s="1"/>
  <c r="G97" i="5"/>
  <c r="H97" i="5" s="1"/>
  <c r="U97" i="5"/>
  <c r="V97" i="5" s="1"/>
  <c r="N98" i="5"/>
  <c r="O98" i="5" s="1"/>
  <c r="G99" i="5"/>
  <c r="H99" i="5" s="1"/>
  <c r="U99" i="5"/>
  <c r="V99" i="5" s="1"/>
  <c r="N100" i="5"/>
  <c r="O100" i="5" s="1"/>
  <c r="G101" i="5"/>
  <c r="H101" i="5" s="1"/>
  <c r="U101" i="5"/>
  <c r="V101" i="5" s="1"/>
  <c r="N102" i="5"/>
  <c r="O102" i="5" s="1"/>
  <c r="G103" i="5"/>
  <c r="H103" i="5" s="1"/>
  <c r="U103" i="5"/>
  <c r="V103" i="5" s="1"/>
  <c r="N104" i="5"/>
  <c r="O104" i="5" s="1"/>
  <c r="G105" i="5"/>
  <c r="H105" i="5" s="1"/>
  <c r="U105" i="5"/>
  <c r="V105" i="5" s="1"/>
  <c r="N106" i="5"/>
  <c r="O106" i="5" s="1"/>
  <c r="G107" i="5"/>
  <c r="H107" i="5" s="1"/>
  <c r="U107" i="5"/>
  <c r="V107" i="5" s="1"/>
  <c r="N108" i="5"/>
  <c r="O108" i="5" s="1"/>
  <c r="G109" i="5"/>
  <c r="H109" i="5" s="1"/>
  <c r="U109" i="5"/>
  <c r="V109" i="5" s="1"/>
  <c r="N110" i="5"/>
  <c r="O110" i="5" s="1"/>
  <c r="G111" i="5"/>
  <c r="H111" i="5" s="1"/>
  <c r="U111" i="5"/>
  <c r="V111" i="5" s="1"/>
  <c r="N112" i="5"/>
  <c r="O112" i="5" s="1"/>
  <c r="G113" i="5"/>
  <c r="H113" i="5" s="1"/>
  <c r="U113" i="5"/>
  <c r="V113" i="5" s="1"/>
  <c r="N114" i="5"/>
  <c r="O114" i="5" s="1"/>
  <c r="G115" i="5"/>
  <c r="H115" i="5" s="1"/>
  <c r="U115" i="5"/>
  <c r="V115" i="5" s="1"/>
  <c r="N116" i="5"/>
  <c r="O116" i="5" s="1"/>
  <c r="G117" i="5"/>
  <c r="H117" i="5" s="1"/>
  <c r="U117" i="5"/>
  <c r="V117" i="5" s="1"/>
  <c r="N118" i="5"/>
  <c r="O118" i="5" s="1"/>
  <c r="G119" i="5"/>
  <c r="H119" i="5" s="1"/>
  <c r="U119" i="5"/>
  <c r="V119" i="5" s="1"/>
  <c r="N120" i="5"/>
  <c r="O120" i="5" s="1"/>
  <c r="G121" i="5"/>
  <c r="H121" i="5" s="1"/>
  <c r="U121" i="5"/>
  <c r="V121" i="5" s="1"/>
  <c r="N122" i="5"/>
  <c r="O122" i="5" s="1"/>
  <c r="G123" i="5"/>
  <c r="H123" i="5" s="1"/>
  <c r="U123" i="5"/>
  <c r="V123" i="5" s="1"/>
  <c r="N124" i="5"/>
  <c r="O124" i="5" s="1"/>
  <c r="G125" i="5"/>
  <c r="H125" i="5" s="1"/>
  <c r="U125" i="5"/>
  <c r="V125" i="5" s="1"/>
  <c r="N126" i="5"/>
  <c r="O126" i="5" s="1"/>
  <c r="G127" i="5"/>
  <c r="H127" i="5" s="1"/>
  <c r="U127" i="5"/>
  <c r="V127" i="5" s="1"/>
  <c r="N128" i="5"/>
  <c r="O128" i="5" s="1"/>
  <c r="G129" i="5"/>
  <c r="H129" i="5" s="1"/>
  <c r="U129" i="5"/>
  <c r="V129" i="5" s="1"/>
  <c r="N130" i="5"/>
  <c r="O130" i="5" s="1"/>
  <c r="R132" i="5"/>
  <c r="U131" i="5"/>
  <c r="V131" i="5" s="1"/>
  <c r="N7" i="5"/>
  <c r="O7" i="5" s="1"/>
  <c r="U8" i="5"/>
  <c r="V8" i="5" s="1"/>
  <c r="G10" i="5"/>
  <c r="H10" i="5" s="1"/>
  <c r="N11" i="5"/>
  <c r="O11" i="5" s="1"/>
  <c r="U12" i="5"/>
  <c r="V12" i="5" s="1"/>
  <c r="G14" i="5"/>
  <c r="H14" i="5" s="1"/>
  <c r="N15" i="5"/>
  <c r="O15" i="5" s="1"/>
  <c r="U16" i="5"/>
  <c r="V16" i="5" s="1"/>
  <c r="G18" i="5"/>
  <c r="H18" i="5" s="1"/>
  <c r="N19" i="5"/>
  <c r="O19" i="5" s="1"/>
  <c r="U20" i="5"/>
  <c r="V20" i="5" s="1"/>
  <c r="G22" i="5"/>
  <c r="H22" i="5" s="1"/>
  <c r="N23" i="5"/>
  <c r="O23" i="5" s="1"/>
  <c r="U24" i="5"/>
  <c r="V24" i="5" s="1"/>
  <c r="G26" i="5"/>
  <c r="H26" i="5" s="1"/>
  <c r="N27" i="5"/>
  <c r="O27" i="5" s="1"/>
  <c r="U28" i="5"/>
  <c r="V28" i="5" s="1"/>
  <c r="G30" i="5"/>
  <c r="H30" i="5" s="1"/>
  <c r="N31" i="5"/>
  <c r="O31" i="5" s="1"/>
  <c r="U32" i="5"/>
  <c r="V32" i="5" s="1"/>
  <c r="G34" i="5"/>
  <c r="H34" i="5" s="1"/>
  <c r="N35" i="5"/>
  <c r="O35" i="5" s="1"/>
  <c r="U36" i="5"/>
  <c r="V36" i="5" s="1"/>
  <c r="G38" i="5"/>
  <c r="H38" i="5" s="1"/>
  <c r="N39" i="5"/>
  <c r="O39" i="5" s="1"/>
  <c r="U40" i="5"/>
  <c r="V40" i="5" s="1"/>
  <c r="G42" i="5"/>
  <c r="H42" i="5" s="1"/>
  <c r="N43" i="5"/>
  <c r="O43" i="5" s="1"/>
  <c r="G3" i="2"/>
  <c r="H3" i="2" s="1"/>
  <c r="U3" i="2"/>
  <c r="V3" i="2" s="1"/>
  <c r="N3" i="2"/>
  <c r="O3" i="2" s="1"/>
  <c r="R133" i="5" l="1"/>
  <c r="U132" i="5"/>
  <c r="V132" i="5" s="1"/>
  <c r="D133" i="5"/>
  <c r="G132" i="5"/>
  <c r="H132" i="5" s="1"/>
  <c r="K133" i="5"/>
  <c r="N132" i="5"/>
  <c r="O132" i="5" s="1"/>
  <c r="U4" i="2"/>
  <c r="V4" i="2" s="1"/>
  <c r="N4" i="2"/>
  <c r="O4" i="2" s="1"/>
  <c r="G4" i="2"/>
  <c r="H4" i="2" s="1"/>
  <c r="D134" i="5" l="1"/>
  <c r="G133" i="5"/>
  <c r="H133" i="5" s="1"/>
  <c r="K134" i="5"/>
  <c r="N133" i="5"/>
  <c r="O133" i="5" s="1"/>
  <c r="R134" i="5"/>
  <c r="U133" i="5"/>
  <c r="V133" i="5" s="1"/>
  <c r="N5" i="2"/>
  <c r="O5" i="2" s="1"/>
  <c r="G5" i="2"/>
  <c r="H5" i="2" s="1"/>
  <c r="U5" i="2"/>
  <c r="V5" i="2" s="1"/>
  <c r="R135" i="5" l="1"/>
  <c r="U134" i="5"/>
  <c r="V134" i="5" s="1"/>
  <c r="K135" i="5"/>
  <c r="N134" i="5"/>
  <c r="O134" i="5" s="1"/>
  <c r="D135" i="5"/>
  <c r="G134" i="5"/>
  <c r="H134" i="5" s="1"/>
  <c r="G6" i="2"/>
  <c r="H6" i="2" s="1"/>
  <c r="U6" i="2"/>
  <c r="V6" i="2" s="1"/>
  <c r="N6" i="2"/>
  <c r="O6" i="2" s="1"/>
  <c r="K136" i="5" l="1"/>
  <c r="N135" i="5"/>
  <c r="O135" i="5" s="1"/>
  <c r="D136" i="5"/>
  <c r="G135" i="5"/>
  <c r="H135" i="5" s="1"/>
  <c r="R136" i="5"/>
  <c r="U135" i="5"/>
  <c r="V135" i="5" s="1"/>
  <c r="U7" i="2"/>
  <c r="V7" i="2" s="1"/>
  <c r="N7" i="2"/>
  <c r="O7" i="2" s="1"/>
  <c r="G7" i="2"/>
  <c r="H7" i="2" s="1"/>
  <c r="D137" i="5" l="1"/>
  <c r="G136" i="5"/>
  <c r="H136" i="5" s="1"/>
  <c r="R137" i="5"/>
  <c r="U136" i="5"/>
  <c r="V136" i="5" s="1"/>
  <c r="K137" i="5"/>
  <c r="N136" i="5"/>
  <c r="O136" i="5" s="1"/>
  <c r="N8" i="2"/>
  <c r="O8" i="2" s="1"/>
  <c r="G8" i="2"/>
  <c r="H8" i="2" s="1"/>
  <c r="U8" i="2"/>
  <c r="V8" i="2" s="1"/>
  <c r="R138" i="5" l="1"/>
  <c r="U137" i="5"/>
  <c r="V137" i="5" s="1"/>
  <c r="K138" i="5"/>
  <c r="N137" i="5"/>
  <c r="O137" i="5" s="1"/>
  <c r="D138" i="5"/>
  <c r="G137" i="5"/>
  <c r="H137" i="5" s="1"/>
  <c r="G9" i="2"/>
  <c r="H9" i="2" s="1"/>
  <c r="U9" i="2"/>
  <c r="V9" i="2" s="1"/>
  <c r="N9" i="2"/>
  <c r="O9" i="2" s="1"/>
  <c r="K139" i="5" l="1"/>
  <c r="N138" i="5"/>
  <c r="O138" i="5" s="1"/>
  <c r="D139" i="5"/>
  <c r="G138" i="5"/>
  <c r="H138" i="5" s="1"/>
  <c r="R139" i="5"/>
  <c r="U138" i="5"/>
  <c r="V138" i="5" s="1"/>
  <c r="U10" i="2"/>
  <c r="V10" i="2" s="1"/>
  <c r="N10" i="2"/>
  <c r="O10" i="2" s="1"/>
  <c r="G10" i="2"/>
  <c r="H10" i="2" s="1"/>
  <c r="D140" i="5" l="1"/>
  <c r="G139" i="5"/>
  <c r="H139" i="5" s="1"/>
  <c r="R140" i="5"/>
  <c r="U139" i="5"/>
  <c r="V139" i="5" s="1"/>
  <c r="K140" i="5"/>
  <c r="N139" i="5"/>
  <c r="O139" i="5" s="1"/>
  <c r="N11" i="2"/>
  <c r="O11" i="2" s="1"/>
  <c r="G11" i="2"/>
  <c r="H11" i="2" s="1"/>
  <c r="U11" i="2"/>
  <c r="V11" i="2" s="1"/>
  <c r="R141" i="5" l="1"/>
  <c r="U140" i="5"/>
  <c r="V140" i="5" s="1"/>
  <c r="K141" i="5"/>
  <c r="N140" i="5"/>
  <c r="O140" i="5" s="1"/>
  <c r="D141" i="5"/>
  <c r="G140" i="5"/>
  <c r="H140" i="5" s="1"/>
  <c r="G12" i="2"/>
  <c r="H12" i="2" s="1"/>
  <c r="U12" i="2"/>
  <c r="V12" i="2" s="1"/>
  <c r="N12" i="2"/>
  <c r="O12" i="2" s="1"/>
  <c r="D142" i="5" l="1"/>
  <c r="G141" i="5"/>
  <c r="H141" i="5" s="1"/>
  <c r="K142" i="5"/>
  <c r="N141" i="5"/>
  <c r="O141" i="5" s="1"/>
  <c r="R142" i="5"/>
  <c r="U141" i="5"/>
  <c r="V141" i="5" s="1"/>
  <c r="U13" i="2"/>
  <c r="V13" i="2" s="1"/>
  <c r="N13" i="2"/>
  <c r="O13" i="2" s="1"/>
  <c r="G13" i="2"/>
  <c r="H13" i="2" s="1"/>
  <c r="K143" i="5" l="1"/>
  <c r="N142" i="5"/>
  <c r="O142" i="5" s="1"/>
  <c r="R143" i="5"/>
  <c r="U142" i="5"/>
  <c r="V142" i="5" s="1"/>
  <c r="D143" i="5"/>
  <c r="G142" i="5"/>
  <c r="H142" i="5" s="1"/>
  <c r="N14" i="2"/>
  <c r="O14" i="2" s="1"/>
  <c r="G14" i="2"/>
  <c r="H14" i="2" s="1"/>
  <c r="U14" i="2"/>
  <c r="V14" i="2" s="1"/>
  <c r="D144" i="5" l="1"/>
  <c r="G143" i="5"/>
  <c r="H143" i="5" s="1"/>
  <c r="R144" i="5"/>
  <c r="U143" i="5"/>
  <c r="V143" i="5" s="1"/>
  <c r="K144" i="5"/>
  <c r="N143" i="5"/>
  <c r="O143" i="5" s="1"/>
  <c r="G15" i="2"/>
  <c r="H15" i="2" s="1"/>
  <c r="U15" i="2"/>
  <c r="V15" i="2" s="1"/>
  <c r="N15" i="2"/>
  <c r="O15" i="2" s="1"/>
  <c r="R145" i="5" l="1"/>
  <c r="U144" i="5"/>
  <c r="V144" i="5" s="1"/>
  <c r="K145" i="5"/>
  <c r="N144" i="5"/>
  <c r="O144" i="5" s="1"/>
  <c r="D145" i="5"/>
  <c r="G144" i="5"/>
  <c r="H144" i="5" s="1"/>
  <c r="U16" i="2"/>
  <c r="V16" i="2" s="1"/>
  <c r="N16" i="2"/>
  <c r="O16" i="2" s="1"/>
  <c r="G16" i="2"/>
  <c r="H16" i="2" s="1"/>
  <c r="D146" i="5" l="1"/>
  <c r="G145" i="5"/>
  <c r="H145" i="5" s="1"/>
  <c r="K146" i="5"/>
  <c r="N145" i="5"/>
  <c r="O145" i="5" s="1"/>
  <c r="R146" i="5"/>
  <c r="U145" i="5"/>
  <c r="V145" i="5" s="1"/>
  <c r="N17" i="2"/>
  <c r="O17" i="2" s="1"/>
  <c r="G17" i="2"/>
  <c r="H17" i="2" s="1"/>
  <c r="U17" i="2"/>
  <c r="V17" i="2" s="1"/>
  <c r="K147" i="5" l="1"/>
  <c r="N146" i="5"/>
  <c r="O146" i="5" s="1"/>
  <c r="R147" i="5"/>
  <c r="U146" i="5"/>
  <c r="V146" i="5" s="1"/>
  <c r="D147" i="5"/>
  <c r="G146" i="5"/>
  <c r="H146" i="5" s="1"/>
  <c r="G18" i="2"/>
  <c r="H18" i="2" s="1"/>
  <c r="N18" i="2"/>
  <c r="O18" i="2" s="1"/>
  <c r="U18" i="2"/>
  <c r="V18" i="2" s="1"/>
  <c r="D148" i="5" l="1"/>
  <c r="G147" i="5"/>
  <c r="H147" i="5" s="1"/>
  <c r="R148" i="5"/>
  <c r="U147" i="5"/>
  <c r="V147" i="5" s="1"/>
  <c r="K148" i="5"/>
  <c r="N147" i="5"/>
  <c r="O147" i="5" s="1"/>
  <c r="N19" i="2"/>
  <c r="O19" i="2" s="1"/>
  <c r="G19" i="2"/>
  <c r="H19" i="2" s="1"/>
  <c r="U19" i="2"/>
  <c r="V19" i="2" s="1"/>
  <c r="R149" i="5" l="1"/>
  <c r="U148" i="5"/>
  <c r="V148" i="5" s="1"/>
  <c r="K149" i="5"/>
  <c r="N148" i="5"/>
  <c r="O148" i="5" s="1"/>
  <c r="D149" i="5"/>
  <c r="G148" i="5"/>
  <c r="H148" i="5" s="1"/>
  <c r="G20" i="2"/>
  <c r="H20" i="2" s="1"/>
  <c r="U20" i="2"/>
  <c r="V20" i="2" s="1"/>
  <c r="N20" i="2"/>
  <c r="O20" i="2" s="1"/>
  <c r="K150" i="5" l="1"/>
  <c r="N149" i="5"/>
  <c r="O149" i="5" s="1"/>
  <c r="D150" i="5"/>
  <c r="G149" i="5"/>
  <c r="H149" i="5" s="1"/>
  <c r="R150" i="5"/>
  <c r="U149" i="5"/>
  <c r="V149" i="5" s="1"/>
  <c r="U21" i="2"/>
  <c r="V21" i="2" s="1"/>
  <c r="N21" i="2"/>
  <c r="O21" i="2" s="1"/>
  <c r="G21" i="2"/>
  <c r="H21" i="2" s="1"/>
  <c r="D151" i="5" l="1"/>
  <c r="G150" i="5"/>
  <c r="H150" i="5" s="1"/>
  <c r="R151" i="5"/>
  <c r="U150" i="5"/>
  <c r="V150" i="5" s="1"/>
  <c r="K151" i="5"/>
  <c r="N150" i="5"/>
  <c r="O150" i="5" s="1"/>
  <c r="N22" i="2"/>
  <c r="O22" i="2" s="1"/>
  <c r="G22" i="2"/>
  <c r="H22" i="2" s="1"/>
  <c r="U22" i="2"/>
  <c r="V22" i="2" s="1"/>
  <c r="R152" i="5" l="1"/>
  <c r="U151" i="5"/>
  <c r="V151" i="5" s="1"/>
  <c r="K152" i="5"/>
  <c r="N151" i="5"/>
  <c r="O151" i="5" s="1"/>
  <c r="D152" i="5"/>
  <c r="G151" i="5"/>
  <c r="H151" i="5" s="1"/>
  <c r="G23" i="2"/>
  <c r="H23" i="2" s="1"/>
  <c r="U23" i="2"/>
  <c r="V23" i="2" s="1"/>
  <c r="N23" i="2"/>
  <c r="O23" i="2" s="1"/>
  <c r="D153" i="5" l="1"/>
  <c r="G152" i="5"/>
  <c r="H152" i="5" s="1"/>
  <c r="K153" i="5"/>
  <c r="N152" i="5"/>
  <c r="O152" i="5" s="1"/>
  <c r="R153" i="5"/>
  <c r="U152" i="5"/>
  <c r="V152" i="5" s="1"/>
  <c r="U24" i="2"/>
  <c r="V24" i="2" s="1"/>
  <c r="G24" i="2"/>
  <c r="H24" i="2" s="1"/>
  <c r="N24" i="2"/>
  <c r="O24" i="2" s="1"/>
  <c r="K154" i="5" l="1"/>
  <c r="N153" i="5"/>
  <c r="O153" i="5" s="1"/>
  <c r="R154" i="5"/>
  <c r="U153" i="5"/>
  <c r="V153" i="5" s="1"/>
  <c r="D154" i="5"/>
  <c r="G153" i="5"/>
  <c r="H153" i="5" s="1"/>
  <c r="G25" i="2"/>
  <c r="H25" i="2" s="1"/>
  <c r="N25" i="2"/>
  <c r="O25" i="2" s="1"/>
  <c r="U25" i="2"/>
  <c r="V25" i="2" s="1"/>
  <c r="D155" i="5" l="1"/>
  <c r="G154" i="5"/>
  <c r="H154" i="5" s="1"/>
  <c r="R155" i="5"/>
  <c r="U154" i="5"/>
  <c r="V154" i="5" s="1"/>
  <c r="K155" i="5"/>
  <c r="N154" i="5"/>
  <c r="O154" i="5" s="1"/>
  <c r="N26" i="2"/>
  <c r="O26" i="2" s="1"/>
  <c r="U26" i="2"/>
  <c r="V26" i="2" s="1"/>
  <c r="G26" i="2"/>
  <c r="H26" i="2" s="1"/>
  <c r="R156" i="5" l="1"/>
  <c r="U155" i="5"/>
  <c r="V155" i="5" s="1"/>
  <c r="K156" i="5"/>
  <c r="N155" i="5"/>
  <c r="O155" i="5" s="1"/>
  <c r="D156" i="5"/>
  <c r="G155" i="5"/>
  <c r="H155" i="5" s="1"/>
  <c r="N27" i="2"/>
  <c r="O27" i="2" s="1"/>
  <c r="U27" i="2"/>
  <c r="V27" i="2" s="1"/>
  <c r="G27" i="2"/>
  <c r="H27" i="2" s="1"/>
  <c r="K157" i="5" l="1"/>
  <c r="N156" i="5"/>
  <c r="O156" i="5" s="1"/>
  <c r="D157" i="5"/>
  <c r="G156" i="5"/>
  <c r="H156" i="5" s="1"/>
  <c r="R157" i="5"/>
  <c r="U156" i="5"/>
  <c r="V156" i="5" s="1"/>
  <c r="U28" i="2"/>
  <c r="V28" i="2" s="1"/>
  <c r="N28" i="2"/>
  <c r="O28" i="2" s="1"/>
  <c r="G28" i="2"/>
  <c r="H28" i="2" s="1"/>
  <c r="D158" i="5" l="1"/>
  <c r="G157" i="5"/>
  <c r="H157" i="5" s="1"/>
  <c r="R158" i="5"/>
  <c r="U157" i="5"/>
  <c r="V157" i="5" s="1"/>
  <c r="K158" i="5"/>
  <c r="N157" i="5"/>
  <c r="O157" i="5" s="1"/>
  <c r="N29" i="2"/>
  <c r="O29" i="2" s="1"/>
  <c r="G29" i="2"/>
  <c r="H29" i="2" s="1"/>
  <c r="U29" i="2"/>
  <c r="V29" i="2" s="1"/>
  <c r="R159" i="5" l="1"/>
  <c r="U158" i="5"/>
  <c r="V158" i="5" s="1"/>
  <c r="K159" i="5"/>
  <c r="N158" i="5"/>
  <c r="O158" i="5" s="1"/>
  <c r="D159" i="5"/>
  <c r="G158" i="5"/>
  <c r="H158" i="5" s="1"/>
  <c r="G30" i="2"/>
  <c r="H30" i="2" s="1"/>
  <c r="U30" i="2"/>
  <c r="V30" i="2" s="1"/>
  <c r="N30" i="2"/>
  <c r="O30" i="2" s="1"/>
  <c r="K160" i="5" l="1"/>
  <c r="N159" i="5"/>
  <c r="O159" i="5" s="1"/>
  <c r="D160" i="5"/>
  <c r="G159" i="5"/>
  <c r="H159" i="5" s="1"/>
  <c r="R160" i="5"/>
  <c r="U159" i="5"/>
  <c r="V159" i="5" s="1"/>
  <c r="U31" i="2"/>
  <c r="V31" i="2" s="1"/>
  <c r="N31" i="2"/>
  <c r="O31" i="2" s="1"/>
  <c r="G31" i="2"/>
  <c r="H31" i="2" s="1"/>
  <c r="D161" i="5" l="1"/>
  <c r="G160" i="5"/>
  <c r="H160" i="5" s="1"/>
  <c r="R161" i="5"/>
  <c r="U160" i="5"/>
  <c r="V160" i="5" s="1"/>
  <c r="K161" i="5"/>
  <c r="N160" i="5"/>
  <c r="O160" i="5" s="1"/>
  <c r="N32" i="2"/>
  <c r="O32" i="2" s="1"/>
  <c r="G32" i="2"/>
  <c r="H32" i="2" s="1"/>
  <c r="U32" i="2"/>
  <c r="V32" i="2" s="1"/>
  <c r="R162" i="5" l="1"/>
  <c r="U161" i="5"/>
  <c r="V161" i="5" s="1"/>
  <c r="K162" i="5"/>
  <c r="N161" i="5"/>
  <c r="O161" i="5" s="1"/>
  <c r="D162" i="5"/>
  <c r="G161" i="5"/>
  <c r="H161" i="5" s="1"/>
  <c r="G33" i="2"/>
  <c r="H33" i="2" s="1"/>
  <c r="U33" i="2"/>
  <c r="V33" i="2" s="1"/>
  <c r="N33" i="2"/>
  <c r="O33" i="2" s="1"/>
  <c r="K163" i="5" l="1"/>
  <c r="N162" i="5"/>
  <c r="O162" i="5" s="1"/>
  <c r="D163" i="5"/>
  <c r="G162" i="5"/>
  <c r="H162" i="5" s="1"/>
  <c r="R163" i="5"/>
  <c r="U162" i="5"/>
  <c r="V162" i="5" s="1"/>
  <c r="U34" i="2"/>
  <c r="V34" i="2" s="1"/>
  <c r="N34" i="2"/>
  <c r="O34" i="2" s="1"/>
  <c r="G34" i="2"/>
  <c r="H34" i="2" s="1"/>
  <c r="D164" i="5" l="1"/>
  <c r="G163" i="5"/>
  <c r="H163" i="5" s="1"/>
  <c r="R164" i="5"/>
  <c r="U163" i="5"/>
  <c r="V163" i="5" s="1"/>
  <c r="K164" i="5"/>
  <c r="N163" i="5"/>
  <c r="O163" i="5" s="1"/>
  <c r="N35" i="2"/>
  <c r="O35" i="2" s="1"/>
  <c r="G35" i="2"/>
  <c r="H35" i="2" s="1"/>
  <c r="U35" i="2"/>
  <c r="V35" i="2" s="1"/>
  <c r="R165" i="5" l="1"/>
  <c r="U164" i="5"/>
  <c r="V164" i="5" s="1"/>
  <c r="K165" i="5"/>
  <c r="N164" i="5"/>
  <c r="O164" i="5" s="1"/>
  <c r="D165" i="5"/>
  <c r="G164" i="5"/>
  <c r="H164" i="5" s="1"/>
  <c r="G36" i="2"/>
  <c r="H36" i="2" s="1"/>
  <c r="U36" i="2"/>
  <c r="V36" i="2" s="1"/>
  <c r="N36" i="2"/>
  <c r="O36" i="2" s="1"/>
  <c r="K166" i="5" l="1"/>
  <c r="N165" i="5"/>
  <c r="O165" i="5" s="1"/>
  <c r="D166" i="5"/>
  <c r="G165" i="5"/>
  <c r="H165" i="5" s="1"/>
  <c r="R166" i="5"/>
  <c r="U165" i="5"/>
  <c r="V165" i="5" s="1"/>
  <c r="U37" i="2"/>
  <c r="V37" i="2" s="1"/>
  <c r="N37" i="2"/>
  <c r="O37" i="2" s="1"/>
  <c r="G37" i="2"/>
  <c r="H37" i="2" s="1"/>
  <c r="D167" i="5" l="1"/>
  <c r="G166" i="5"/>
  <c r="H166" i="5" s="1"/>
  <c r="R167" i="5"/>
  <c r="U166" i="5"/>
  <c r="V166" i="5" s="1"/>
  <c r="K167" i="5"/>
  <c r="N166" i="5"/>
  <c r="O166" i="5" s="1"/>
  <c r="N38" i="2"/>
  <c r="O38" i="2" s="1"/>
  <c r="G38" i="2"/>
  <c r="H38" i="2" s="1"/>
  <c r="U38" i="2"/>
  <c r="V38" i="2" s="1"/>
  <c r="R168" i="5" l="1"/>
  <c r="U167" i="5"/>
  <c r="V167" i="5" s="1"/>
  <c r="K168" i="5"/>
  <c r="N167" i="5"/>
  <c r="O167" i="5" s="1"/>
  <c r="D168" i="5"/>
  <c r="G167" i="5"/>
  <c r="H167" i="5" s="1"/>
  <c r="G39" i="2"/>
  <c r="H39" i="2" s="1"/>
  <c r="U39" i="2"/>
  <c r="V39" i="2" s="1"/>
  <c r="N39" i="2"/>
  <c r="O39" i="2" s="1"/>
  <c r="K169" i="5" l="1"/>
  <c r="N168" i="5"/>
  <c r="O168" i="5" s="1"/>
  <c r="D169" i="5"/>
  <c r="G168" i="5"/>
  <c r="H168" i="5" s="1"/>
  <c r="R169" i="5"/>
  <c r="U168" i="5"/>
  <c r="V168" i="5" s="1"/>
  <c r="U40" i="2"/>
  <c r="V40" i="2" s="1"/>
  <c r="G40" i="2"/>
  <c r="H40" i="2" s="1"/>
  <c r="N40" i="2"/>
  <c r="O40" i="2" s="1"/>
  <c r="R170" i="5" l="1"/>
  <c r="U169" i="5"/>
  <c r="V169" i="5" s="1"/>
  <c r="D170" i="5"/>
  <c r="G169" i="5"/>
  <c r="H169" i="5" s="1"/>
  <c r="K170" i="5"/>
  <c r="N169" i="5"/>
  <c r="O169" i="5" s="1"/>
  <c r="G41" i="2"/>
  <c r="H41" i="2" s="1"/>
  <c r="N41" i="2"/>
  <c r="O41" i="2" s="1"/>
  <c r="U41" i="2"/>
  <c r="V41" i="2" s="1"/>
  <c r="D171" i="5" l="1"/>
  <c r="G170" i="5"/>
  <c r="H170" i="5" s="1"/>
  <c r="K171" i="5"/>
  <c r="N170" i="5"/>
  <c r="O170" i="5" s="1"/>
  <c r="R171" i="5"/>
  <c r="U170" i="5"/>
  <c r="V170" i="5" s="1"/>
  <c r="N42" i="2"/>
  <c r="O42" i="2" s="1"/>
  <c r="U42" i="2"/>
  <c r="V42" i="2" s="1"/>
  <c r="G42" i="2"/>
  <c r="H42" i="2" s="1"/>
  <c r="R172" i="5" l="1"/>
  <c r="U171" i="5"/>
  <c r="V171" i="5" s="1"/>
  <c r="K172" i="5"/>
  <c r="N171" i="5"/>
  <c r="O171" i="5" s="1"/>
  <c r="D172" i="5"/>
  <c r="G171" i="5"/>
  <c r="H171" i="5" s="1"/>
  <c r="U43" i="2"/>
  <c r="V43" i="2" s="1"/>
  <c r="G43" i="2"/>
  <c r="H43" i="2" s="1"/>
  <c r="N43" i="2"/>
  <c r="O43" i="2" s="1"/>
  <c r="K173" i="5" l="1"/>
  <c r="N172" i="5"/>
  <c r="O172" i="5" s="1"/>
  <c r="D173" i="5"/>
  <c r="G172" i="5"/>
  <c r="H172" i="5" s="1"/>
  <c r="R173" i="5"/>
  <c r="U172" i="5"/>
  <c r="V172" i="5" s="1"/>
  <c r="G44" i="2"/>
  <c r="H44" i="2" s="1"/>
  <c r="N44" i="2"/>
  <c r="O44" i="2" s="1"/>
  <c r="U44" i="2"/>
  <c r="V44" i="2" s="1"/>
  <c r="R174" i="5" l="1"/>
  <c r="U173" i="5"/>
  <c r="V173" i="5" s="1"/>
  <c r="D174" i="5"/>
  <c r="G173" i="5"/>
  <c r="H173" i="5" s="1"/>
  <c r="K174" i="5"/>
  <c r="N173" i="5"/>
  <c r="O173" i="5" s="1"/>
  <c r="N45" i="2"/>
  <c r="O45" i="2" s="1"/>
  <c r="G45" i="2"/>
  <c r="H45" i="2" s="1"/>
  <c r="U45" i="2"/>
  <c r="V45" i="2" s="1"/>
  <c r="D175" i="5" l="1"/>
  <c r="G174" i="5"/>
  <c r="H174" i="5" s="1"/>
  <c r="K175" i="5"/>
  <c r="N174" i="5"/>
  <c r="O174" i="5" s="1"/>
  <c r="R175" i="5"/>
  <c r="U174" i="5"/>
  <c r="V174" i="5" s="1"/>
  <c r="G46" i="2"/>
  <c r="H46" i="2" s="1"/>
  <c r="U46" i="2"/>
  <c r="V46" i="2" s="1"/>
  <c r="N46" i="2"/>
  <c r="O46" i="2" s="1"/>
  <c r="R176" i="5" l="1"/>
  <c r="U175" i="5"/>
  <c r="V175" i="5" s="1"/>
  <c r="K176" i="5"/>
  <c r="N175" i="5"/>
  <c r="O175" i="5" s="1"/>
  <c r="D176" i="5"/>
  <c r="G175" i="5"/>
  <c r="H175" i="5" s="1"/>
  <c r="U47" i="2"/>
  <c r="V47" i="2" s="1"/>
  <c r="N47" i="2"/>
  <c r="O47" i="2" s="1"/>
  <c r="G47" i="2"/>
  <c r="H47" i="2" s="1"/>
  <c r="K177" i="5" l="1"/>
  <c r="N176" i="5"/>
  <c r="O176" i="5" s="1"/>
  <c r="D177" i="5"/>
  <c r="G176" i="5"/>
  <c r="H176" i="5" s="1"/>
  <c r="R177" i="5"/>
  <c r="U176" i="5"/>
  <c r="V176" i="5" s="1"/>
  <c r="N48" i="2"/>
  <c r="O48" i="2" s="1"/>
  <c r="G48" i="2"/>
  <c r="H48" i="2" s="1"/>
  <c r="U48" i="2"/>
  <c r="V48" i="2" s="1"/>
  <c r="R178" i="5" l="1"/>
  <c r="U177" i="5"/>
  <c r="V177" i="5" s="1"/>
  <c r="D178" i="5"/>
  <c r="G177" i="5"/>
  <c r="H177" i="5" s="1"/>
  <c r="K178" i="5"/>
  <c r="N177" i="5"/>
  <c r="O177" i="5" s="1"/>
  <c r="G49" i="2"/>
  <c r="H49" i="2" s="1"/>
  <c r="U49" i="2"/>
  <c r="V49" i="2" s="1"/>
  <c r="N49" i="2"/>
  <c r="O49" i="2" s="1"/>
  <c r="D179" i="5" l="1"/>
  <c r="G178" i="5"/>
  <c r="H178" i="5" s="1"/>
  <c r="K179" i="5"/>
  <c r="N178" i="5"/>
  <c r="O178" i="5" s="1"/>
  <c r="R179" i="5"/>
  <c r="U178" i="5"/>
  <c r="V178" i="5" s="1"/>
  <c r="U50" i="2"/>
  <c r="V50" i="2" s="1"/>
  <c r="N50" i="2"/>
  <c r="O50" i="2" s="1"/>
  <c r="G50" i="2"/>
  <c r="H50" i="2" s="1"/>
  <c r="K180" i="5" l="1"/>
  <c r="N179" i="5"/>
  <c r="O179" i="5" s="1"/>
  <c r="R180" i="5"/>
  <c r="U179" i="5"/>
  <c r="V179" i="5" s="1"/>
  <c r="D180" i="5"/>
  <c r="G179" i="5"/>
  <c r="H179" i="5" s="1"/>
  <c r="N51" i="2"/>
  <c r="O51" i="2" s="1"/>
  <c r="G51" i="2"/>
  <c r="H51" i="2" s="1"/>
  <c r="U51" i="2"/>
  <c r="V51" i="2" s="1"/>
  <c r="D181" i="5" l="1"/>
  <c r="G180" i="5"/>
  <c r="H180" i="5" s="1"/>
  <c r="R181" i="5"/>
  <c r="U180" i="5"/>
  <c r="V180" i="5" s="1"/>
  <c r="K181" i="5"/>
  <c r="N180" i="5"/>
  <c r="O180" i="5" s="1"/>
  <c r="G52" i="2"/>
  <c r="H52" i="2" s="1"/>
  <c r="U52" i="2"/>
  <c r="V52" i="2" s="1"/>
  <c r="N52" i="2"/>
  <c r="O52" i="2" s="1"/>
  <c r="K182" i="5" l="1"/>
  <c r="N181" i="5"/>
  <c r="O181" i="5" s="1"/>
  <c r="R182" i="5"/>
  <c r="U181" i="5"/>
  <c r="V181" i="5" s="1"/>
  <c r="D182" i="5"/>
  <c r="G181" i="5"/>
  <c r="H181" i="5" s="1"/>
  <c r="U53" i="2"/>
  <c r="V53" i="2" s="1"/>
  <c r="N53" i="2"/>
  <c r="O53" i="2" s="1"/>
  <c r="G53" i="2"/>
  <c r="H53" i="2" s="1"/>
  <c r="R183" i="5" l="1"/>
  <c r="U182" i="5"/>
  <c r="V182" i="5" s="1"/>
  <c r="D183" i="5"/>
  <c r="G182" i="5"/>
  <c r="H182" i="5" s="1"/>
  <c r="K183" i="5"/>
  <c r="N182" i="5"/>
  <c r="O182" i="5" s="1"/>
  <c r="N54" i="2"/>
  <c r="O54" i="2" s="1"/>
  <c r="G54" i="2"/>
  <c r="H54" i="2" s="1"/>
  <c r="U54" i="2"/>
  <c r="V54" i="2" s="1"/>
  <c r="D184" i="5" l="1"/>
  <c r="G183" i="5"/>
  <c r="H183" i="5" s="1"/>
  <c r="K184" i="5"/>
  <c r="N183" i="5"/>
  <c r="O183" i="5" s="1"/>
  <c r="R184" i="5"/>
  <c r="U183" i="5"/>
  <c r="V183" i="5" s="1"/>
  <c r="G55" i="2"/>
  <c r="H55" i="2" s="1"/>
  <c r="N55" i="2"/>
  <c r="O55" i="2" s="1"/>
  <c r="U55" i="2"/>
  <c r="V55" i="2" s="1"/>
  <c r="K185" i="5" l="1"/>
  <c r="N184" i="5"/>
  <c r="O184" i="5" s="1"/>
  <c r="R185" i="5"/>
  <c r="U184" i="5"/>
  <c r="V184" i="5" s="1"/>
  <c r="D185" i="5"/>
  <c r="G184" i="5"/>
  <c r="H184" i="5" s="1"/>
  <c r="N56" i="2"/>
  <c r="O56" i="2" s="1"/>
  <c r="U56" i="2"/>
  <c r="V56" i="2" s="1"/>
  <c r="G56" i="2"/>
  <c r="H56" i="2" s="1"/>
  <c r="R186" i="5" l="1"/>
  <c r="U185" i="5"/>
  <c r="V185" i="5" s="1"/>
  <c r="D186" i="5"/>
  <c r="G185" i="5"/>
  <c r="H185" i="5" s="1"/>
  <c r="K186" i="5"/>
  <c r="N185" i="5"/>
  <c r="O185" i="5" s="1"/>
  <c r="U57" i="2"/>
  <c r="V57" i="2" s="1"/>
  <c r="G57" i="2"/>
  <c r="H57" i="2" s="1"/>
  <c r="N57" i="2"/>
  <c r="O57" i="2" s="1"/>
  <c r="D187" i="5" l="1"/>
  <c r="G186" i="5"/>
  <c r="H186" i="5" s="1"/>
  <c r="K187" i="5"/>
  <c r="N186" i="5"/>
  <c r="O186" i="5" s="1"/>
  <c r="R187" i="5"/>
  <c r="U186" i="5"/>
  <c r="V186" i="5" s="1"/>
  <c r="G58" i="2"/>
  <c r="H58" i="2" s="1"/>
  <c r="N58" i="2"/>
  <c r="O58" i="2" s="1"/>
  <c r="U58" i="2"/>
  <c r="V58" i="2" s="1"/>
  <c r="D188" i="5" l="1"/>
  <c r="G187" i="5"/>
  <c r="H187" i="5" s="1"/>
  <c r="R188" i="5"/>
  <c r="U187" i="5"/>
  <c r="V187" i="5" s="1"/>
  <c r="K188" i="5"/>
  <c r="N187" i="5"/>
  <c r="O187" i="5" s="1"/>
  <c r="N59" i="2"/>
  <c r="O59" i="2" s="1"/>
  <c r="U59" i="2"/>
  <c r="V59" i="2" s="1"/>
  <c r="G59" i="2"/>
  <c r="H59" i="2" s="1"/>
  <c r="D189" i="5" l="1"/>
  <c r="G188" i="5"/>
  <c r="H188" i="5" s="1"/>
  <c r="K189" i="5"/>
  <c r="N188" i="5"/>
  <c r="O188" i="5" s="1"/>
  <c r="R189" i="5"/>
  <c r="U188" i="5"/>
  <c r="V188" i="5" s="1"/>
  <c r="U60" i="2"/>
  <c r="V60" i="2" s="1"/>
  <c r="G60" i="2"/>
  <c r="H60" i="2" s="1"/>
  <c r="N60" i="2"/>
  <c r="O60" i="2" s="1"/>
  <c r="D190" i="5" l="1"/>
  <c r="G189" i="5"/>
  <c r="H189" i="5" s="1"/>
  <c r="R190" i="5"/>
  <c r="U189" i="5"/>
  <c r="V189" i="5" s="1"/>
  <c r="K190" i="5"/>
  <c r="N189" i="5"/>
  <c r="O189" i="5" s="1"/>
  <c r="G61" i="2"/>
  <c r="H61" i="2" s="1"/>
  <c r="N61" i="2"/>
  <c r="O61" i="2" s="1"/>
  <c r="U61" i="2"/>
  <c r="V61" i="2" s="1"/>
  <c r="K191" i="5" l="1"/>
  <c r="N190" i="5"/>
  <c r="O190" i="5" s="1"/>
  <c r="R191" i="5"/>
  <c r="U190" i="5"/>
  <c r="V190" i="5" s="1"/>
  <c r="D191" i="5"/>
  <c r="G190" i="5"/>
  <c r="H190" i="5" s="1"/>
  <c r="N62" i="2"/>
  <c r="O62" i="2" s="1"/>
  <c r="U62" i="2"/>
  <c r="V62" i="2" s="1"/>
  <c r="G62" i="2"/>
  <c r="H62" i="2" s="1"/>
  <c r="R192" i="5" l="1"/>
  <c r="U191" i="5"/>
  <c r="V191" i="5" s="1"/>
  <c r="D192" i="5"/>
  <c r="G191" i="5"/>
  <c r="H191" i="5" s="1"/>
  <c r="K192" i="5"/>
  <c r="N191" i="5"/>
  <c r="O191" i="5" s="1"/>
  <c r="U63" i="2"/>
  <c r="V63" i="2" s="1"/>
  <c r="G63" i="2"/>
  <c r="H63" i="2" s="1"/>
  <c r="N63" i="2"/>
  <c r="O63" i="2" s="1"/>
  <c r="K193" i="5" l="1"/>
  <c r="N192" i="5"/>
  <c r="O192" i="5" s="1"/>
  <c r="D193" i="5"/>
  <c r="G192" i="5"/>
  <c r="H192" i="5" s="1"/>
  <c r="R193" i="5"/>
  <c r="U192" i="5"/>
  <c r="V192" i="5" s="1"/>
  <c r="G64" i="2"/>
  <c r="H64" i="2" s="1"/>
  <c r="N64" i="2"/>
  <c r="O64" i="2" s="1"/>
  <c r="U64" i="2"/>
  <c r="V64" i="2" s="1"/>
  <c r="D194" i="5" l="1"/>
  <c r="G193" i="5"/>
  <c r="H193" i="5" s="1"/>
  <c r="R194" i="5"/>
  <c r="U193" i="5"/>
  <c r="V193" i="5" s="1"/>
  <c r="K194" i="5"/>
  <c r="N193" i="5"/>
  <c r="O193" i="5" s="1"/>
  <c r="N65" i="2"/>
  <c r="O65" i="2" s="1"/>
  <c r="U65" i="2"/>
  <c r="V65" i="2" s="1"/>
  <c r="G65" i="2"/>
  <c r="H65" i="2" s="1"/>
  <c r="K195" i="5" l="1"/>
  <c r="N194" i="5"/>
  <c r="O194" i="5" s="1"/>
  <c r="R195" i="5"/>
  <c r="U194" i="5"/>
  <c r="V194" i="5" s="1"/>
  <c r="D195" i="5"/>
  <c r="G194" i="5"/>
  <c r="H194" i="5" s="1"/>
  <c r="U66" i="2"/>
  <c r="V66" i="2" s="1"/>
  <c r="G66" i="2"/>
  <c r="H66" i="2" s="1"/>
  <c r="N66" i="2"/>
  <c r="O66" i="2" s="1"/>
  <c r="R196" i="5" l="1"/>
  <c r="U195" i="5"/>
  <c r="V195" i="5" s="1"/>
  <c r="D196" i="5"/>
  <c r="G195" i="5"/>
  <c r="H195" i="5" s="1"/>
  <c r="K196" i="5"/>
  <c r="N195" i="5"/>
  <c r="O195" i="5" s="1"/>
  <c r="G67" i="2"/>
  <c r="H67" i="2" s="1"/>
  <c r="N67" i="2"/>
  <c r="O67" i="2" s="1"/>
  <c r="U67" i="2"/>
  <c r="V67" i="2" s="1"/>
  <c r="K197" i="5" l="1"/>
  <c r="N196" i="5"/>
  <c r="O196" i="5" s="1"/>
  <c r="D197" i="5"/>
  <c r="G196" i="5"/>
  <c r="H196" i="5" s="1"/>
  <c r="R197" i="5"/>
  <c r="U196" i="5"/>
  <c r="V196" i="5" s="1"/>
  <c r="N68" i="2"/>
  <c r="O68" i="2" s="1"/>
  <c r="N69" i="2"/>
  <c r="O69" i="2" s="1"/>
  <c r="G68" i="2"/>
  <c r="H68" i="2" s="1"/>
  <c r="U68" i="2"/>
  <c r="V68" i="2" s="1"/>
  <c r="R198" i="5" l="1"/>
  <c r="U197" i="5"/>
  <c r="V197" i="5" s="1"/>
  <c r="D198" i="5"/>
  <c r="G197" i="5"/>
  <c r="H197" i="5" s="1"/>
  <c r="K198" i="5"/>
  <c r="N197" i="5"/>
  <c r="O197" i="5" s="1"/>
  <c r="G69" i="2"/>
  <c r="H69" i="2" s="1"/>
  <c r="N70" i="2"/>
  <c r="O70" i="2" s="1"/>
  <c r="U69" i="2"/>
  <c r="V69" i="2" s="1"/>
  <c r="K199" i="5" l="1"/>
  <c r="N198" i="5"/>
  <c r="O198" i="5" s="1"/>
  <c r="D199" i="5"/>
  <c r="G198" i="5"/>
  <c r="H198" i="5" s="1"/>
  <c r="R199" i="5"/>
  <c r="U198" i="5"/>
  <c r="V198" i="5" s="1"/>
  <c r="N71" i="2"/>
  <c r="O71" i="2" s="1"/>
  <c r="U70" i="2"/>
  <c r="V70" i="2" s="1"/>
  <c r="G70" i="2"/>
  <c r="H70" i="2" s="1"/>
  <c r="D200" i="5" l="1"/>
  <c r="G199" i="5"/>
  <c r="H199" i="5" s="1"/>
  <c r="R200" i="5"/>
  <c r="U199" i="5"/>
  <c r="V199" i="5" s="1"/>
  <c r="K200" i="5"/>
  <c r="N199" i="5"/>
  <c r="O199" i="5" s="1"/>
  <c r="N72" i="2"/>
  <c r="O72" i="2" s="1"/>
  <c r="U71" i="2"/>
  <c r="V71" i="2" s="1"/>
  <c r="G71" i="2"/>
  <c r="H71" i="2" s="1"/>
  <c r="D201" i="5" l="1"/>
  <c r="G200" i="5"/>
  <c r="H200" i="5" s="1"/>
  <c r="K201" i="5"/>
  <c r="N200" i="5"/>
  <c r="O200" i="5" s="1"/>
  <c r="R201" i="5"/>
  <c r="U200" i="5"/>
  <c r="V200" i="5" s="1"/>
  <c r="U72" i="2"/>
  <c r="V72" i="2" s="1"/>
  <c r="G72" i="2"/>
  <c r="H72" i="2" s="1"/>
  <c r="N73" i="2"/>
  <c r="O73" i="2" s="1"/>
  <c r="D202" i="5" l="1"/>
  <c r="G201" i="5"/>
  <c r="H201" i="5" s="1"/>
  <c r="R202" i="5"/>
  <c r="U201" i="5"/>
  <c r="V201" i="5" s="1"/>
  <c r="K202" i="5"/>
  <c r="N201" i="5"/>
  <c r="O201" i="5" s="1"/>
  <c r="G73" i="2"/>
  <c r="H73" i="2" s="1"/>
  <c r="N74" i="2"/>
  <c r="O74" i="2" s="1"/>
  <c r="U73" i="2"/>
  <c r="V73" i="2" s="1"/>
  <c r="D203" i="5" l="1"/>
  <c r="G202" i="5"/>
  <c r="H202" i="5" s="1"/>
  <c r="K203" i="5"/>
  <c r="N202" i="5"/>
  <c r="O202" i="5" s="1"/>
  <c r="R203" i="5"/>
  <c r="U202" i="5"/>
  <c r="V202" i="5" s="1"/>
  <c r="N75" i="2"/>
  <c r="O75" i="2" s="1"/>
  <c r="U74" i="2"/>
  <c r="V74" i="2" s="1"/>
  <c r="G74" i="2"/>
  <c r="H74" i="2" s="1"/>
  <c r="D204" i="5" l="1"/>
  <c r="G203" i="5"/>
  <c r="H203" i="5" s="1"/>
  <c r="R204" i="5"/>
  <c r="U203" i="5"/>
  <c r="V203" i="5" s="1"/>
  <c r="K204" i="5"/>
  <c r="N203" i="5"/>
  <c r="O203" i="5" s="1"/>
  <c r="U75" i="2"/>
  <c r="V75" i="2" s="1"/>
  <c r="N76" i="2"/>
  <c r="O76" i="2" s="1"/>
  <c r="G75" i="2"/>
  <c r="H75" i="2" s="1"/>
  <c r="D205" i="5" l="1"/>
  <c r="G204" i="5"/>
  <c r="H204" i="5" s="1"/>
  <c r="K205" i="5"/>
  <c r="N204" i="5"/>
  <c r="O204" i="5" s="1"/>
  <c r="R205" i="5"/>
  <c r="U204" i="5"/>
  <c r="V204" i="5" s="1"/>
  <c r="N77" i="2"/>
  <c r="O77" i="2" s="1"/>
  <c r="G76" i="2"/>
  <c r="H76" i="2" s="1"/>
  <c r="U76" i="2"/>
  <c r="V76" i="2" s="1"/>
  <c r="R206" i="5" l="1"/>
  <c r="U205" i="5"/>
  <c r="V205" i="5" s="1"/>
  <c r="K206" i="5"/>
  <c r="N205" i="5"/>
  <c r="O205" i="5" s="1"/>
  <c r="D206" i="5"/>
  <c r="G205" i="5"/>
  <c r="H205" i="5" s="1"/>
  <c r="G77" i="2"/>
  <c r="H77" i="2" s="1"/>
  <c r="N78" i="2"/>
  <c r="O78" i="2" s="1"/>
  <c r="U77" i="2"/>
  <c r="V77" i="2" s="1"/>
  <c r="R207" i="5" l="1"/>
  <c r="U206" i="5"/>
  <c r="V206" i="5" s="1"/>
  <c r="D207" i="5"/>
  <c r="G206" i="5"/>
  <c r="H206" i="5" s="1"/>
  <c r="K207" i="5"/>
  <c r="N206" i="5"/>
  <c r="O206" i="5" s="1"/>
  <c r="N79" i="2"/>
  <c r="O79" i="2" s="1"/>
  <c r="G78" i="2"/>
  <c r="H78" i="2" s="1"/>
  <c r="U78" i="2"/>
  <c r="V78" i="2" s="1"/>
  <c r="R208" i="5" l="1"/>
  <c r="U207" i="5"/>
  <c r="V207" i="5" s="1"/>
  <c r="K208" i="5"/>
  <c r="N207" i="5"/>
  <c r="O207" i="5" s="1"/>
  <c r="D208" i="5"/>
  <c r="G207" i="5"/>
  <c r="H207" i="5" s="1"/>
  <c r="G79" i="2"/>
  <c r="H79" i="2" s="1"/>
  <c r="U79" i="2"/>
  <c r="V79" i="2" s="1"/>
  <c r="N80" i="2"/>
  <c r="O80" i="2" s="1"/>
  <c r="R209" i="5" l="1"/>
  <c r="U208" i="5"/>
  <c r="V208" i="5" s="1"/>
  <c r="D209" i="5"/>
  <c r="G208" i="5"/>
  <c r="H208" i="5" s="1"/>
  <c r="K209" i="5"/>
  <c r="N208" i="5"/>
  <c r="O208" i="5" s="1"/>
  <c r="U80" i="2"/>
  <c r="V80" i="2" s="1"/>
  <c r="N81" i="2"/>
  <c r="O81" i="2" s="1"/>
  <c r="G80" i="2"/>
  <c r="H80" i="2" s="1"/>
  <c r="R210" i="5" l="1"/>
  <c r="U209" i="5"/>
  <c r="V209" i="5" s="1"/>
  <c r="K210" i="5"/>
  <c r="N209" i="5"/>
  <c r="O209" i="5" s="1"/>
  <c r="D210" i="5"/>
  <c r="G209" i="5"/>
  <c r="H209" i="5" s="1"/>
  <c r="N82" i="2"/>
  <c r="O82" i="2" s="1"/>
  <c r="G81" i="2"/>
  <c r="H81" i="2" s="1"/>
  <c r="U81" i="2"/>
  <c r="V81" i="2" s="1"/>
  <c r="R211" i="5" l="1"/>
  <c r="U210" i="5"/>
  <c r="V210" i="5" s="1"/>
  <c r="D211" i="5"/>
  <c r="G210" i="5"/>
  <c r="H210" i="5" s="1"/>
  <c r="K211" i="5"/>
  <c r="N210" i="5"/>
  <c r="O210" i="5" s="1"/>
  <c r="U82" i="2"/>
  <c r="V82" i="2" s="1"/>
  <c r="G82" i="2"/>
  <c r="H82" i="2" s="1"/>
  <c r="N83" i="2"/>
  <c r="O83" i="2" s="1"/>
  <c r="R212" i="5" l="1"/>
  <c r="U211" i="5"/>
  <c r="V211" i="5" s="1"/>
  <c r="K212" i="5"/>
  <c r="N211" i="5"/>
  <c r="O211" i="5" s="1"/>
  <c r="D212" i="5"/>
  <c r="G211" i="5"/>
  <c r="H211" i="5" s="1"/>
  <c r="G83" i="2"/>
  <c r="H83" i="2" s="1"/>
  <c r="N84" i="2"/>
  <c r="O84" i="2" s="1"/>
  <c r="U83" i="2"/>
  <c r="V83" i="2" s="1"/>
  <c r="D213" i="5" l="1"/>
  <c r="G212" i="5"/>
  <c r="H212" i="5" s="1"/>
  <c r="K213" i="5"/>
  <c r="N212" i="5"/>
  <c r="O212" i="5" s="1"/>
  <c r="R213" i="5"/>
  <c r="U212" i="5"/>
  <c r="V212" i="5" s="1"/>
  <c r="N85" i="2"/>
  <c r="O85" i="2" s="1"/>
  <c r="U84" i="2"/>
  <c r="V84" i="2" s="1"/>
  <c r="G84" i="2"/>
  <c r="H84" i="2" s="1"/>
  <c r="R214" i="5" l="1"/>
  <c r="U213" i="5"/>
  <c r="V213" i="5" s="1"/>
  <c r="K214" i="5"/>
  <c r="N213" i="5"/>
  <c r="O213" i="5" s="1"/>
  <c r="D214" i="5"/>
  <c r="G213" i="5"/>
  <c r="H213" i="5" s="1"/>
  <c r="G85" i="2"/>
  <c r="H85" i="2" s="1"/>
  <c r="U85" i="2"/>
  <c r="V85" i="2" s="1"/>
  <c r="N86" i="2"/>
  <c r="O86" i="2" s="1"/>
  <c r="D215" i="5" l="1"/>
  <c r="G214" i="5"/>
  <c r="H214" i="5" s="1"/>
  <c r="K215" i="5"/>
  <c r="N214" i="5"/>
  <c r="O214" i="5" s="1"/>
  <c r="R215" i="5"/>
  <c r="U214" i="5"/>
  <c r="V214" i="5" s="1"/>
  <c r="U86" i="2"/>
  <c r="V86" i="2" s="1"/>
  <c r="N87" i="2"/>
  <c r="O87" i="2" s="1"/>
  <c r="G86" i="2"/>
  <c r="H86" i="2" s="1"/>
  <c r="K216" i="5" l="1"/>
  <c r="N215" i="5"/>
  <c r="O215" i="5" s="1"/>
  <c r="R216" i="5"/>
  <c r="U215" i="5"/>
  <c r="V215" i="5" s="1"/>
  <c r="D216" i="5"/>
  <c r="G215" i="5"/>
  <c r="H215" i="5" s="1"/>
  <c r="N88" i="2"/>
  <c r="O88" i="2" s="1"/>
  <c r="G87" i="2"/>
  <c r="H87" i="2" s="1"/>
  <c r="U87" i="2"/>
  <c r="V87" i="2" s="1"/>
  <c r="D217" i="5" l="1"/>
  <c r="G216" i="5"/>
  <c r="H216" i="5" s="1"/>
  <c r="R217" i="5"/>
  <c r="U216" i="5"/>
  <c r="V216" i="5" s="1"/>
  <c r="K217" i="5"/>
  <c r="N216" i="5"/>
  <c r="O216" i="5" s="1"/>
  <c r="G88" i="2"/>
  <c r="H88" i="2" s="1"/>
  <c r="U88" i="2"/>
  <c r="V88" i="2" s="1"/>
  <c r="N89" i="2"/>
  <c r="O89" i="2" s="1"/>
  <c r="D218" i="5" l="1"/>
  <c r="G217" i="5"/>
  <c r="H217" i="5" s="1"/>
  <c r="K218" i="5"/>
  <c r="N217" i="5"/>
  <c r="O217" i="5" s="1"/>
  <c r="R218" i="5"/>
  <c r="U217" i="5"/>
  <c r="V217" i="5" s="1"/>
  <c r="G89" i="2"/>
  <c r="H89" i="2" s="1"/>
  <c r="U89" i="2"/>
  <c r="V89" i="2" s="1"/>
  <c r="N90" i="2"/>
  <c r="O90" i="2" s="1"/>
  <c r="D219" i="5" l="1"/>
  <c r="G218" i="5"/>
  <c r="H218" i="5" s="1"/>
  <c r="R219" i="5"/>
  <c r="U218" i="5"/>
  <c r="V218" i="5" s="1"/>
  <c r="K219" i="5"/>
  <c r="N218" i="5"/>
  <c r="O218" i="5" s="1"/>
  <c r="U90" i="2"/>
  <c r="V90" i="2" s="1"/>
  <c r="N91" i="2"/>
  <c r="O91" i="2" s="1"/>
  <c r="G90" i="2"/>
  <c r="H90" i="2" s="1"/>
  <c r="D220" i="5" l="1"/>
  <c r="G219" i="5"/>
  <c r="H219" i="5" s="1"/>
  <c r="K220" i="5"/>
  <c r="N219" i="5"/>
  <c r="O219" i="5" s="1"/>
  <c r="R220" i="5"/>
  <c r="U219" i="5"/>
  <c r="V219" i="5" s="1"/>
  <c r="N92" i="2"/>
  <c r="O92" i="2" s="1"/>
  <c r="G91" i="2"/>
  <c r="H91" i="2" s="1"/>
  <c r="U91" i="2"/>
  <c r="V91" i="2" s="1"/>
  <c r="R221" i="5" l="1"/>
  <c r="U220" i="5"/>
  <c r="V220" i="5" s="1"/>
  <c r="K221" i="5"/>
  <c r="N220" i="5"/>
  <c r="O220" i="5" s="1"/>
  <c r="D221" i="5"/>
  <c r="G220" i="5"/>
  <c r="H220" i="5" s="1"/>
  <c r="G92" i="2"/>
  <c r="H92" i="2" s="1"/>
  <c r="U92" i="2"/>
  <c r="V92" i="2" s="1"/>
  <c r="N93" i="2"/>
  <c r="O93" i="2" s="1"/>
  <c r="K222" i="5" l="1"/>
  <c r="N221" i="5"/>
  <c r="O221" i="5" s="1"/>
  <c r="D222" i="5"/>
  <c r="G221" i="5"/>
  <c r="H221" i="5" s="1"/>
  <c r="R222" i="5"/>
  <c r="U221" i="5"/>
  <c r="V221" i="5" s="1"/>
  <c r="U93" i="2"/>
  <c r="V93" i="2" s="1"/>
  <c r="N94" i="2"/>
  <c r="O94" i="2" s="1"/>
  <c r="G93" i="2"/>
  <c r="H93" i="2" s="1"/>
  <c r="D223" i="5" l="1"/>
  <c r="G222" i="5"/>
  <c r="H222" i="5" s="1"/>
  <c r="R223" i="5"/>
  <c r="U222" i="5"/>
  <c r="V222" i="5" s="1"/>
  <c r="K223" i="5"/>
  <c r="N222" i="5"/>
  <c r="O222" i="5" s="1"/>
  <c r="N95" i="2"/>
  <c r="O95" i="2" s="1"/>
  <c r="G94" i="2"/>
  <c r="H94" i="2" s="1"/>
  <c r="U94" i="2"/>
  <c r="V94" i="2" s="1"/>
  <c r="R224" i="5" l="1"/>
  <c r="U223" i="5"/>
  <c r="V223" i="5" s="1"/>
  <c r="K224" i="5"/>
  <c r="N223" i="5"/>
  <c r="O223" i="5" s="1"/>
  <c r="D224" i="5"/>
  <c r="G223" i="5"/>
  <c r="H223" i="5" s="1"/>
  <c r="G95" i="2"/>
  <c r="H95" i="2" s="1"/>
  <c r="N96" i="2"/>
  <c r="O96" i="2" s="1"/>
  <c r="U95" i="2"/>
  <c r="V95" i="2" s="1"/>
  <c r="K225" i="5" l="1"/>
  <c r="N224" i="5"/>
  <c r="O224" i="5" s="1"/>
  <c r="D225" i="5"/>
  <c r="G224" i="5"/>
  <c r="H224" i="5" s="1"/>
  <c r="R225" i="5"/>
  <c r="U224" i="5"/>
  <c r="V224" i="5" s="1"/>
  <c r="N97" i="2"/>
  <c r="O97" i="2" s="1"/>
  <c r="U96" i="2"/>
  <c r="V96" i="2" s="1"/>
  <c r="G96" i="2"/>
  <c r="H96" i="2" s="1"/>
  <c r="D226" i="5" l="1"/>
  <c r="G225" i="5"/>
  <c r="H225" i="5" s="1"/>
  <c r="R226" i="5"/>
  <c r="U225" i="5"/>
  <c r="V225" i="5" s="1"/>
  <c r="K226" i="5"/>
  <c r="N225" i="5"/>
  <c r="O225" i="5" s="1"/>
  <c r="U97" i="2"/>
  <c r="V97" i="2" s="1"/>
  <c r="G97" i="2"/>
  <c r="H97" i="2" s="1"/>
  <c r="N98" i="2"/>
  <c r="O98" i="2" s="1"/>
  <c r="R227" i="5" l="1"/>
  <c r="U226" i="5"/>
  <c r="V226" i="5" s="1"/>
  <c r="K227" i="5"/>
  <c r="N226" i="5"/>
  <c r="O226" i="5" s="1"/>
  <c r="D227" i="5"/>
  <c r="G226" i="5"/>
  <c r="H226" i="5" s="1"/>
  <c r="G98" i="2"/>
  <c r="H98" i="2" s="1"/>
  <c r="N99" i="2"/>
  <c r="O99" i="2" s="1"/>
  <c r="U98" i="2"/>
  <c r="V98" i="2" s="1"/>
  <c r="K228" i="5" l="1"/>
  <c r="N227" i="5"/>
  <c r="O227" i="5" s="1"/>
  <c r="D228" i="5"/>
  <c r="G227" i="5"/>
  <c r="H227" i="5" s="1"/>
  <c r="R228" i="5"/>
  <c r="U227" i="5"/>
  <c r="V227" i="5" s="1"/>
  <c r="N100" i="2"/>
  <c r="O100" i="2" s="1"/>
  <c r="U99" i="2"/>
  <c r="V99" i="2" s="1"/>
  <c r="G99" i="2"/>
  <c r="H99" i="2" s="1"/>
  <c r="D229" i="5" l="1"/>
  <c r="G228" i="5"/>
  <c r="H228" i="5" s="1"/>
  <c r="R229" i="5"/>
  <c r="U228" i="5"/>
  <c r="V228" i="5" s="1"/>
  <c r="K229" i="5"/>
  <c r="N228" i="5"/>
  <c r="O228" i="5" s="1"/>
  <c r="U100" i="2"/>
  <c r="V100" i="2" s="1"/>
  <c r="G100" i="2"/>
  <c r="H100" i="2" s="1"/>
  <c r="N101" i="2"/>
  <c r="O101" i="2" s="1"/>
  <c r="R230" i="5" l="1"/>
  <c r="U229" i="5"/>
  <c r="V229" i="5" s="1"/>
  <c r="K230" i="5"/>
  <c r="N229" i="5"/>
  <c r="O229" i="5" s="1"/>
  <c r="D230" i="5"/>
  <c r="G229" i="5"/>
  <c r="H229" i="5" s="1"/>
  <c r="G101" i="2"/>
  <c r="H101" i="2" s="1"/>
  <c r="N102" i="2"/>
  <c r="O102" i="2" s="1"/>
  <c r="U101" i="2"/>
  <c r="V101" i="2" s="1"/>
  <c r="K231" i="5" l="1"/>
  <c r="N230" i="5"/>
  <c r="O230" i="5" s="1"/>
  <c r="D231" i="5"/>
  <c r="G230" i="5"/>
  <c r="H230" i="5" s="1"/>
  <c r="R231" i="5"/>
  <c r="U230" i="5"/>
  <c r="V230" i="5" s="1"/>
  <c r="N103" i="2"/>
  <c r="O103" i="2" s="1"/>
  <c r="U102" i="2"/>
  <c r="V102" i="2" s="1"/>
  <c r="G102" i="2"/>
  <c r="H102" i="2" s="1"/>
  <c r="D232" i="5" l="1"/>
  <c r="G231" i="5"/>
  <c r="H231" i="5" s="1"/>
  <c r="R232" i="5"/>
  <c r="U231" i="5"/>
  <c r="V231" i="5" s="1"/>
  <c r="K232" i="5"/>
  <c r="N231" i="5"/>
  <c r="O231" i="5" s="1"/>
  <c r="U103" i="2"/>
  <c r="V103" i="2" s="1"/>
  <c r="N104" i="2"/>
  <c r="O104" i="2" s="1"/>
  <c r="G103" i="2"/>
  <c r="H103" i="2" s="1"/>
  <c r="K233" i="5" l="1"/>
  <c r="N232" i="5"/>
  <c r="O232" i="5" s="1"/>
  <c r="R233" i="5"/>
  <c r="U232" i="5"/>
  <c r="V232" i="5" s="1"/>
  <c r="D233" i="5"/>
  <c r="G232" i="5"/>
  <c r="H232" i="5" s="1"/>
  <c r="N105" i="2"/>
  <c r="O105" i="2" s="1"/>
  <c r="G104" i="2"/>
  <c r="H104" i="2" s="1"/>
  <c r="U104" i="2"/>
  <c r="V104" i="2" s="1"/>
  <c r="R234" i="5" l="1"/>
  <c r="U233" i="5"/>
  <c r="V233" i="5" s="1"/>
  <c r="D234" i="5"/>
  <c r="G233" i="5"/>
  <c r="H233" i="5" s="1"/>
  <c r="K234" i="5"/>
  <c r="N233" i="5"/>
  <c r="O233" i="5" s="1"/>
  <c r="G105" i="2"/>
  <c r="H105" i="2" s="1"/>
  <c r="U105" i="2"/>
  <c r="V105" i="2" s="1"/>
  <c r="N106" i="2"/>
  <c r="O106" i="2" s="1"/>
  <c r="K235" i="5" l="1"/>
  <c r="N234" i="5"/>
  <c r="O234" i="5" s="1"/>
  <c r="D235" i="5"/>
  <c r="G234" i="5"/>
  <c r="H234" i="5" s="1"/>
  <c r="R235" i="5"/>
  <c r="U234" i="5"/>
  <c r="V234" i="5" s="1"/>
  <c r="U106" i="2"/>
  <c r="V106" i="2" s="1"/>
  <c r="N107" i="2"/>
  <c r="O107" i="2" s="1"/>
  <c r="G106" i="2"/>
  <c r="H106" i="2" s="1"/>
  <c r="D236" i="5" l="1"/>
  <c r="G235" i="5"/>
  <c r="H235" i="5" s="1"/>
  <c r="R236" i="5"/>
  <c r="U235" i="5"/>
  <c r="V235" i="5" s="1"/>
  <c r="K236" i="5"/>
  <c r="N235" i="5"/>
  <c r="O235" i="5" s="1"/>
  <c r="N108" i="2"/>
  <c r="O108" i="2" s="1"/>
  <c r="G107" i="2"/>
  <c r="H107" i="2" s="1"/>
  <c r="U107" i="2"/>
  <c r="V107" i="2" s="1"/>
  <c r="K237" i="5" l="1"/>
  <c r="N236" i="5"/>
  <c r="O236" i="5" s="1"/>
  <c r="R237" i="5"/>
  <c r="U236" i="5"/>
  <c r="V236" i="5" s="1"/>
  <c r="D237" i="5"/>
  <c r="G236" i="5"/>
  <c r="H236" i="5" s="1"/>
  <c r="G108" i="2"/>
  <c r="H108" i="2" s="1"/>
  <c r="N109" i="2"/>
  <c r="O109" i="2" s="1"/>
  <c r="U108" i="2"/>
  <c r="V108" i="2" s="1"/>
  <c r="R238" i="5" l="1"/>
  <c r="U237" i="5"/>
  <c r="V237" i="5" s="1"/>
  <c r="D238" i="5"/>
  <c r="G237" i="5"/>
  <c r="H237" i="5" s="1"/>
  <c r="K238" i="5"/>
  <c r="N237" i="5"/>
  <c r="O237" i="5" s="1"/>
  <c r="U109" i="2"/>
  <c r="V109" i="2" s="1"/>
  <c r="N110" i="2"/>
  <c r="O110" i="2" s="1"/>
  <c r="G109" i="2"/>
  <c r="H109" i="2" s="1"/>
  <c r="K239" i="5" l="1"/>
  <c r="N238" i="5"/>
  <c r="O238" i="5" s="1"/>
  <c r="D239" i="5"/>
  <c r="G238" i="5"/>
  <c r="H238" i="5" s="1"/>
  <c r="R239" i="5"/>
  <c r="U238" i="5"/>
  <c r="V238" i="5" s="1"/>
  <c r="N111" i="2"/>
  <c r="O111" i="2" s="1"/>
  <c r="G110" i="2"/>
  <c r="H110" i="2" s="1"/>
  <c r="U110" i="2"/>
  <c r="V110" i="2" s="1"/>
  <c r="D240" i="5" l="1"/>
  <c r="G239" i="5"/>
  <c r="H239" i="5" s="1"/>
  <c r="R240" i="5"/>
  <c r="U239" i="5"/>
  <c r="V239" i="5" s="1"/>
  <c r="K240" i="5"/>
  <c r="N239" i="5"/>
  <c r="O239" i="5" s="1"/>
  <c r="G111" i="2"/>
  <c r="H111" i="2" s="1"/>
  <c r="N112" i="2"/>
  <c r="O112" i="2" s="1"/>
  <c r="U111" i="2"/>
  <c r="V111" i="2" s="1"/>
  <c r="R241" i="5" l="1"/>
  <c r="U240" i="5"/>
  <c r="V240" i="5" s="1"/>
  <c r="K241" i="5"/>
  <c r="N240" i="5"/>
  <c r="O240" i="5" s="1"/>
  <c r="D241" i="5"/>
  <c r="G240" i="5"/>
  <c r="H240" i="5" s="1"/>
  <c r="N113" i="2"/>
  <c r="O113" i="2" s="1"/>
  <c r="U112" i="2"/>
  <c r="V112" i="2" s="1"/>
  <c r="G112" i="2"/>
  <c r="H112" i="2" s="1"/>
  <c r="K242" i="5" l="1"/>
  <c r="N241" i="5"/>
  <c r="O241" i="5" s="1"/>
  <c r="D242" i="5"/>
  <c r="G241" i="5"/>
  <c r="H241" i="5" s="1"/>
  <c r="R242" i="5"/>
  <c r="U241" i="5"/>
  <c r="V241" i="5" s="1"/>
  <c r="U113" i="2"/>
  <c r="V113" i="2" s="1"/>
  <c r="G113" i="2"/>
  <c r="H113" i="2" s="1"/>
  <c r="N114" i="2"/>
  <c r="O114" i="2" s="1"/>
  <c r="D243" i="5" l="1"/>
  <c r="G242" i="5"/>
  <c r="H242" i="5" s="1"/>
  <c r="R243" i="5"/>
  <c r="U242" i="5"/>
  <c r="V242" i="5" s="1"/>
  <c r="K243" i="5"/>
  <c r="N242" i="5"/>
  <c r="O242" i="5" s="1"/>
  <c r="G114" i="2"/>
  <c r="H114" i="2" s="1"/>
  <c r="N115" i="2"/>
  <c r="O115" i="2" s="1"/>
  <c r="U114" i="2"/>
  <c r="V114" i="2" s="1"/>
  <c r="R244" i="5" l="1"/>
  <c r="U243" i="5"/>
  <c r="V243" i="5" s="1"/>
  <c r="K244" i="5"/>
  <c r="N243" i="5"/>
  <c r="O243" i="5" s="1"/>
  <c r="D244" i="5"/>
  <c r="G243" i="5"/>
  <c r="H243" i="5" s="1"/>
  <c r="N116" i="2"/>
  <c r="O116" i="2" s="1"/>
  <c r="U115" i="2"/>
  <c r="V115" i="2" s="1"/>
  <c r="G115" i="2"/>
  <c r="H115" i="2" s="1"/>
  <c r="K245" i="5" l="1"/>
  <c r="N244" i="5"/>
  <c r="O244" i="5" s="1"/>
  <c r="D245" i="5"/>
  <c r="G244" i="5"/>
  <c r="H244" i="5" s="1"/>
  <c r="R245" i="5"/>
  <c r="U244" i="5"/>
  <c r="V244" i="5" s="1"/>
  <c r="U116" i="2"/>
  <c r="V116" i="2" s="1"/>
  <c r="N117" i="2"/>
  <c r="O117" i="2" s="1"/>
  <c r="G116" i="2"/>
  <c r="H116" i="2" s="1"/>
  <c r="D246" i="5" l="1"/>
  <c r="G245" i="5"/>
  <c r="H245" i="5" s="1"/>
  <c r="R246" i="5"/>
  <c r="U245" i="5"/>
  <c r="V245" i="5" s="1"/>
  <c r="K246" i="5"/>
  <c r="N245" i="5"/>
  <c r="O245" i="5" s="1"/>
  <c r="N118" i="2"/>
  <c r="O118" i="2" s="1"/>
  <c r="G117" i="2"/>
  <c r="H117" i="2" s="1"/>
  <c r="U117" i="2"/>
  <c r="V117" i="2" s="1"/>
  <c r="K247" i="5" l="1"/>
  <c r="N246" i="5"/>
  <c r="O246" i="5" s="1"/>
  <c r="R247" i="5"/>
  <c r="U246" i="5"/>
  <c r="V246" i="5" s="1"/>
  <c r="D247" i="5"/>
  <c r="G246" i="5"/>
  <c r="H246" i="5" s="1"/>
  <c r="G118" i="2"/>
  <c r="H118" i="2" s="1"/>
  <c r="U118" i="2"/>
  <c r="V118" i="2" s="1"/>
  <c r="N119" i="2"/>
  <c r="O119" i="2" s="1"/>
  <c r="R248" i="5" l="1"/>
  <c r="U247" i="5"/>
  <c r="V247" i="5" s="1"/>
  <c r="D248" i="5"/>
  <c r="G247" i="5"/>
  <c r="H247" i="5" s="1"/>
  <c r="K248" i="5"/>
  <c r="N247" i="5"/>
  <c r="O247" i="5" s="1"/>
  <c r="U119" i="2"/>
  <c r="V119" i="2" s="1"/>
  <c r="N120" i="2"/>
  <c r="O120" i="2" s="1"/>
  <c r="G119" i="2"/>
  <c r="H119" i="2" s="1"/>
  <c r="K249" i="5" l="1"/>
  <c r="N248" i="5"/>
  <c r="O248" i="5" s="1"/>
  <c r="D249" i="5"/>
  <c r="G248" i="5"/>
  <c r="H248" i="5" s="1"/>
  <c r="R249" i="5"/>
  <c r="U248" i="5"/>
  <c r="V248" i="5" s="1"/>
  <c r="N121" i="2"/>
  <c r="O121" i="2" s="1"/>
  <c r="G120" i="2"/>
  <c r="H120" i="2" s="1"/>
  <c r="U120" i="2"/>
  <c r="V120" i="2" s="1"/>
  <c r="D250" i="5" l="1"/>
  <c r="G249" i="5"/>
  <c r="H249" i="5" s="1"/>
  <c r="R250" i="5"/>
  <c r="U249" i="5"/>
  <c r="V249" i="5" s="1"/>
  <c r="K250" i="5"/>
  <c r="N249" i="5"/>
  <c r="O249" i="5" s="1"/>
  <c r="G121" i="2"/>
  <c r="H121" i="2" s="1"/>
  <c r="U121" i="2"/>
  <c r="V121" i="2" s="1"/>
  <c r="N122" i="2"/>
  <c r="O122" i="2" s="1"/>
  <c r="K251" i="5" l="1"/>
  <c r="N250" i="5"/>
  <c r="O250" i="5" s="1"/>
  <c r="R251" i="5"/>
  <c r="U250" i="5"/>
  <c r="V250" i="5" s="1"/>
  <c r="D251" i="5"/>
  <c r="G250" i="5"/>
  <c r="H250" i="5" s="1"/>
  <c r="U122" i="2"/>
  <c r="V122" i="2" s="1"/>
  <c r="G122" i="2"/>
  <c r="H122" i="2" s="1"/>
  <c r="N123" i="2"/>
  <c r="O123" i="2" s="1"/>
  <c r="R252" i="5" l="1"/>
  <c r="U251" i="5"/>
  <c r="V251" i="5" s="1"/>
  <c r="D252" i="5"/>
  <c r="G251" i="5"/>
  <c r="H251" i="5" s="1"/>
  <c r="K252" i="5"/>
  <c r="N251" i="5"/>
  <c r="O251" i="5" s="1"/>
  <c r="G123" i="2"/>
  <c r="H123" i="2" s="1"/>
  <c r="N124" i="2"/>
  <c r="O124" i="2" s="1"/>
  <c r="U123" i="2"/>
  <c r="V123" i="2" s="1"/>
  <c r="K253" i="5" l="1"/>
  <c r="N252" i="5"/>
  <c r="O252" i="5" s="1"/>
  <c r="D253" i="5"/>
  <c r="G252" i="5"/>
  <c r="H252" i="5" s="1"/>
  <c r="R253" i="5"/>
  <c r="U252" i="5"/>
  <c r="V252" i="5" s="1"/>
  <c r="N125" i="2"/>
  <c r="O125" i="2" s="1"/>
  <c r="G124" i="2"/>
  <c r="H124" i="2" s="1"/>
  <c r="U124" i="2"/>
  <c r="V124" i="2" s="1"/>
  <c r="D254" i="5" l="1"/>
  <c r="G253" i="5"/>
  <c r="H253" i="5" s="1"/>
  <c r="R254" i="5"/>
  <c r="U253" i="5"/>
  <c r="V253" i="5" s="1"/>
  <c r="K254" i="5"/>
  <c r="N253" i="5"/>
  <c r="O253" i="5" s="1"/>
  <c r="G125" i="2"/>
  <c r="H125" i="2" s="1"/>
  <c r="U125" i="2"/>
  <c r="V125" i="2" s="1"/>
  <c r="N126" i="2"/>
  <c r="O126" i="2" s="1"/>
  <c r="K255" i="5" l="1"/>
  <c r="N254" i="5"/>
  <c r="O254" i="5" s="1"/>
  <c r="R255" i="5"/>
  <c r="U254" i="5"/>
  <c r="V254" i="5" s="1"/>
  <c r="D255" i="5"/>
  <c r="G254" i="5"/>
  <c r="H254" i="5" s="1"/>
  <c r="U126" i="2"/>
  <c r="V126" i="2" s="1"/>
  <c r="G126" i="2"/>
  <c r="H126" i="2" s="1"/>
  <c r="N127" i="2"/>
  <c r="O127" i="2" s="1"/>
  <c r="R256" i="5" l="1"/>
  <c r="U255" i="5"/>
  <c r="V255" i="5" s="1"/>
  <c r="D256" i="5"/>
  <c r="G255" i="5"/>
  <c r="H255" i="5" s="1"/>
  <c r="K256" i="5"/>
  <c r="N255" i="5"/>
  <c r="O255" i="5" s="1"/>
  <c r="G127" i="2"/>
  <c r="H127" i="2" s="1"/>
  <c r="N128" i="2"/>
  <c r="O128" i="2" s="1"/>
  <c r="U127" i="2"/>
  <c r="V127" i="2" s="1"/>
  <c r="K257" i="5" l="1"/>
  <c r="N256" i="5"/>
  <c r="O256" i="5" s="1"/>
  <c r="D257" i="5"/>
  <c r="G256" i="5"/>
  <c r="H256" i="5" s="1"/>
  <c r="R257" i="5"/>
  <c r="U256" i="5"/>
  <c r="V256" i="5" s="1"/>
  <c r="U128" i="2"/>
  <c r="V128" i="2" s="1"/>
  <c r="N129" i="2"/>
  <c r="O129" i="2" s="1"/>
  <c r="G128" i="2"/>
  <c r="H128" i="2" s="1"/>
  <c r="D258" i="5" l="1"/>
  <c r="G257" i="5"/>
  <c r="H257" i="5" s="1"/>
  <c r="R258" i="5"/>
  <c r="U257" i="5"/>
  <c r="V257" i="5" s="1"/>
  <c r="K258" i="5"/>
  <c r="N257" i="5"/>
  <c r="O257" i="5" s="1"/>
  <c r="G129" i="2"/>
  <c r="H129" i="2" s="1"/>
  <c r="N130" i="2"/>
  <c r="O130" i="2" s="1"/>
  <c r="U129" i="2"/>
  <c r="V129" i="2" s="1"/>
  <c r="K259" i="5" l="1"/>
  <c r="N258" i="5"/>
  <c r="O258" i="5" s="1"/>
  <c r="R259" i="5"/>
  <c r="U258" i="5"/>
  <c r="V258" i="5" s="1"/>
  <c r="D259" i="5"/>
  <c r="G258" i="5"/>
  <c r="H258" i="5" s="1"/>
  <c r="N131" i="2"/>
  <c r="O131" i="2" s="1"/>
  <c r="G130" i="2"/>
  <c r="H130" i="2" s="1"/>
  <c r="U130" i="2"/>
  <c r="V130" i="2" s="1"/>
  <c r="R260" i="5" l="1"/>
  <c r="U259" i="5"/>
  <c r="V259" i="5" s="1"/>
  <c r="D260" i="5"/>
  <c r="G259" i="5"/>
  <c r="H259" i="5" s="1"/>
  <c r="K260" i="5"/>
  <c r="N259" i="5"/>
  <c r="O259" i="5" s="1"/>
  <c r="G131" i="2"/>
  <c r="H131" i="2" s="1"/>
  <c r="U131" i="2"/>
  <c r="V131" i="2" s="1"/>
  <c r="N132" i="2"/>
  <c r="O132" i="2" s="1"/>
  <c r="K261" i="5" l="1"/>
  <c r="N260" i="5"/>
  <c r="O260" i="5" s="1"/>
  <c r="D261" i="5"/>
  <c r="G260" i="5"/>
  <c r="H260" i="5" s="1"/>
  <c r="R261" i="5"/>
  <c r="U260" i="5"/>
  <c r="V260" i="5" s="1"/>
  <c r="U132" i="2"/>
  <c r="V132" i="2" s="1"/>
  <c r="G132" i="2"/>
  <c r="H132" i="2" s="1"/>
  <c r="N133" i="2"/>
  <c r="O133" i="2" s="1"/>
  <c r="D262" i="5" l="1"/>
  <c r="G261" i="5"/>
  <c r="H261" i="5" s="1"/>
  <c r="R262" i="5"/>
  <c r="U261" i="5"/>
  <c r="V261" i="5" s="1"/>
  <c r="K262" i="5"/>
  <c r="N261" i="5"/>
  <c r="O261" i="5" s="1"/>
  <c r="G133" i="2"/>
  <c r="H133" i="2" s="1"/>
  <c r="N134" i="2"/>
  <c r="O134" i="2" s="1"/>
  <c r="U133" i="2"/>
  <c r="V133" i="2" s="1"/>
  <c r="K263" i="5" l="1"/>
  <c r="N262" i="5"/>
  <c r="O262" i="5" s="1"/>
  <c r="R263" i="5"/>
  <c r="U262" i="5"/>
  <c r="V262" i="5" s="1"/>
  <c r="D263" i="5"/>
  <c r="G262" i="5"/>
  <c r="H262" i="5" s="1"/>
  <c r="N135" i="2"/>
  <c r="O135" i="2" s="1"/>
  <c r="U134" i="2"/>
  <c r="V134" i="2" s="1"/>
  <c r="G134" i="2"/>
  <c r="H134" i="2" s="1"/>
  <c r="R264" i="5" l="1"/>
  <c r="U263" i="5"/>
  <c r="V263" i="5" s="1"/>
  <c r="D264" i="5"/>
  <c r="G263" i="5"/>
  <c r="H263" i="5" s="1"/>
  <c r="K264" i="5"/>
  <c r="N263" i="5"/>
  <c r="O263" i="5" s="1"/>
  <c r="U135" i="2"/>
  <c r="V135" i="2" s="1"/>
  <c r="G135" i="2"/>
  <c r="H135" i="2" s="1"/>
  <c r="N136" i="2"/>
  <c r="O136" i="2" s="1"/>
  <c r="K265" i="5" l="1"/>
  <c r="N264" i="5"/>
  <c r="O264" i="5" s="1"/>
  <c r="D265" i="5"/>
  <c r="G264" i="5"/>
  <c r="H264" i="5" s="1"/>
  <c r="R265" i="5"/>
  <c r="U264" i="5"/>
  <c r="V264" i="5" s="1"/>
  <c r="G136" i="2"/>
  <c r="H136" i="2" s="1"/>
  <c r="N137" i="2"/>
  <c r="O137" i="2" s="1"/>
  <c r="U136" i="2"/>
  <c r="V136" i="2" s="1"/>
  <c r="D266" i="5" l="1"/>
  <c r="G265" i="5"/>
  <c r="H265" i="5" s="1"/>
  <c r="R266" i="5"/>
  <c r="U265" i="5"/>
  <c r="V265" i="5" s="1"/>
  <c r="K266" i="5"/>
  <c r="N265" i="5"/>
  <c r="O265" i="5" s="1"/>
  <c r="N138" i="2"/>
  <c r="O138" i="2" s="1"/>
  <c r="U137" i="2"/>
  <c r="V137" i="2" s="1"/>
  <c r="G137" i="2"/>
  <c r="H137" i="2" s="1"/>
  <c r="K267" i="5" l="1"/>
  <c r="N266" i="5"/>
  <c r="O266" i="5" s="1"/>
  <c r="R267" i="5"/>
  <c r="U266" i="5"/>
  <c r="V266" i="5" s="1"/>
  <c r="D267" i="5"/>
  <c r="G266" i="5"/>
  <c r="H266" i="5" s="1"/>
  <c r="U138" i="2"/>
  <c r="V138" i="2" s="1"/>
  <c r="G138" i="2"/>
  <c r="H138" i="2" s="1"/>
  <c r="N139" i="2"/>
  <c r="O139" i="2" s="1"/>
  <c r="R268" i="5" l="1"/>
  <c r="U267" i="5"/>
  <c r="V267" i="5" s="1"/>
  <c r="D268" i="5"/>
  <c r="G267" i="5"/>
  <c r="H267" i="5" s="1"/>
  <c r="K268" i="5"/>
  <c r="N267" i="5"/>
  <c r="O267" i="5" s="1"/>
  <c r="N140" i="2"/>
  <c r="O140" i="2" s="1"/>
  <c r="G139" i="2"/>
  <c r="H139" i="2" s="1"/>
  <c r="U139" i="2"/>
  <c r="V139" i="2" s="1"/>
  <c r="K269" i="5" l="1"/>
  <c r="N268" i="5"/>
  <c r="O268" i="5" s="1"/>
  <c r="D269" i="5"/>
  <c r="G268" i="5"/>
  <c r="H268" i="5" s="1"/>
  <c r="R269" i="5"/>
  <c r="U268" i="5"/>
  <c r="V268" i="5" s="1"/>
  <c r="G140" i="2"/>
  <c r="H140" i="2" s="1"/>
  <c r="N141" i="2"/>
  <c r="O141" i="2" s="1"/>
  <c r="U140" i="2"/>
  <c r="V140" i="2" s="1"/>
  <c r="D270" i="5" l="1"/>
  <c r="G269" i="5"/>
  <c r="H269" i="5" s="1"/>
  <c r="R270" i="5"/>
  <c r="U269" i="5"/>
  <c r="V269" i="5" s="1"/>
  <c r="K270" i="5"/>
  <c r="N269" i="5"/>
  <c r="O269" i="5" s="1"/>
  <c r="N142" i="2"/>
  <c r="O142" i="2" s="1"/>
  <c r="U141" i="2"/>
  <c r="V141" i="2" s="1"/>
  <c r="G141" i="2"/>
  <c r="H141" i="2" s="1"/>
  <c r="K271" i="5" l="1"/>
  <c r="N270" i="5"/>
  <c r="O270" i="5" s="1"/>
  <c r="R271" i="5"/>
  <c r="U270" i="5"/>
  <c r="V270" i="5" s="1"/>
  <c r="D271" i="5"/>
  <c r="G270" i="5"/>
  <c r="H270" i="5" s="1"/>
  <c r="U142" i="2"/>
  <c r="V142" i="2" s="1"/>
  <c r="G142" i="2"/>
  <c r="H142" i="2" s="1"/>
  <c r="N143" i="2"/>
  <c r="O143" i="2" s="1"/>
  <c r="R272" i="5" l="1"/>
  <c r="U271" i="5"/>
  <c r="V271" i="5" s="1"/>
  <c r="D272" i="5"/>
  <c r="G271" i="5"/>
  <c r="H271" i="5" s="1"/>
  <c r="K272" i="5"/>
  <c r="N271" i="5"/>
  <c r="O271" i="5" s="1"/>
  <c r="G143" i="2"/>
  <c r="H143" i="2" s="1"/>
  <c r="N144" i="2"/>
  <c r="O144" i="2" s="1"/>
  <c r="U143" i="2"/>
  <c r="V143" i="2" s="1"/>
  <c r="D273" i="5" l="1"/>
  <c r="G272" i="5"/>
  <c r="H272" i="5" s="1"/>
  <c r="K273" i="5"/>
  <c r="N272" i="5"/>
  <c r="O272" i="5" s="1"/>
  <c r="R273" i="5"/>
  <c r="U272" i="5"/>
  <c r="V272" i="5" s="1"/>
  <c r="N145" i="2"/>
  <c r="O145" i="2" s="1"/>
  <c r="U144" i="2"/>
  <c r="V144" i="2" s="1"/>
  <c r="G144" i="2"/>
  <c r="H144" i="2" s="1"/>
  <c r="K274" i="5" l="1"/>
  <c r="N273" i="5"/>
  <c r="O273" i="5" s="1"/>
  <c r="R274" i="5"/>
  <c r="U273" i="5"/>
  <c r="V273" i="5" s="1"/>
  <c r="D274" i="5"/>
  <c r="G273" i="5"/>
  <c r="H273" i="5" s="1"/>
  <c r="U145" i="2"/>
  <c r="V145" i="2" s="1"/>
  <c r="G145" i="2"/>
  <c r="H145" i="2" s="1"/>
  <c r="N146" i="2"/>
  <c r="O146" i="2" s="1"/>
  <c r="R275" i="5" l="1"/>
  <c r="U274" i="5"/>
  <c r="V274" i="5" s="1"/>
  <c r="D275" i="5"/>
  <c r="G274" i="5"/>
  <c r="H274" i="5" s="1"/>
  <c r="K275" i="5"/>
  <c r="N274" i="5"/>
  <c r="O274" i="5" s="1"/>
  <c r="G146" i="2"/>
  <c r="H146" i="2" s="1"/>
  <c r="N147" i="2"/>
  <c r="O147" i="2" s="1"/>
  <c r="U146" i="2"/>
  <c r="V146" i="2" s="1"/>
  <c r="D276" i="5" l="1"/>
  <c r="G275" i="5"/>
  <c r="H275" i="5" s="1"/>
  <c r="K276" i="5"/>
  <c r="N275" i="5"/>
  <c r="O275" i="5" s="1"/>
  <c r="R276" i="5"/>
  <c r="U275" i="5"/>
  <c r="V275" i="5" s="1"/>
  <c r="N148" i="2"/>
  <c r="O148" i="2" s="1"/>
  <c r="U147" i="2"/>
  <c r="V147" i="2" s="1"/>
  <c r="G147" i="2"/>
  <c r="H147" i="2" s="1"/>
  <c r="K277" i="5" l="1"/>
  <c r="N276" i="5"/>
  <c r="O276" i="5" s="1"/>
  <c r="R277" i="5"/>
  <c r="U276" i="5"/>
  <c r="V276" i="5" s="1"/>
  <c r="D277" i="5"/>
  <c r="G276" i="5"/>
  <c r="H276" i="5" s="1"/>
  <c r="U148" i="2"/>
  <c r="V148" i="2" s="1"/>
  <c r="G148" i="2"/>
  <c r="H148" i="2" s="1"/>
  <c r="N149" i="2"/>
  <c r="O149" i="2" s="1"/>
  <c r="R278" i="5" l="1"/>
  <c r="U277" i="5"/>
  <c r="V277" i="5" s="1"/>
  <c r="D278" i="5"/>
  <c r="G277" i="5"/>
  <c r="H277" i="5" s="1"/>
  <c r="K278" i="5"/>
  <c r="N277" i="5"/>
  <c r="O277" i="5" s="1"/>
  <c r="G149" i="2"/>
  <c r="H149" i="2" s="1"/>
  <c r="N150" i="2"/>
  <c r="O150" i="2" s="1"/>
  <c r="U149" i="2"/>
  <c r="V149" i="2" s="1"/>
  <c r="D279" i="5" l="1"/>
  <c r="G278" i="5"/>
  <c r="H278" i="5" s="1"/>
  <c r="K279" i="5"/>
  <c r="N278" i="5"/>
  <c r="O278" i="5" s="1"/>
  <c r="R279" i="5"/>
  <c r="U278" i="5"/>
  <c r="V278" i="5" s="1"/>
  <c r="N151" i="2"/>
  <c r="O151" i="2" s="1"/>
  <c r="U150" i="2"/>
  <c r="V150" i="2" s="1"/>
  <c r="G150" i="2"/>
  <c r="H150" i="2" s="1"/>
  <c r="K280" i="5" l="1"/>
  <c r="N279" i="5"/>
  <c r="O279" i="5" s="1"/>
  <c r="R280" i="5"/>
  <c r="U279" i="5"/>
  <c r="V279" i="5" s="1"/>
  <c r="D280" i="5"/>
  <c r="G279" i="5"/>
  <c r="H279" i="5" s="1"/>
  <c r="U151" i="2"/>
  <c r="V151" i="2" s="1"/>
  <c r="G151" i="2"/>
  <c r="H151" i="2" s="1"/>
  <c r="N152" i="2"/>
  <c r="O152" i="2" s="1"/>
  <c r="R281" i="5" l="1"/>
  <c r="U280" i="5"/>
  <c r="V280" i="5" s="1"/>
  <c r="D281" i="5"/>
  <c r="G280" i="5"/>
  <c r="H280" i="5" s="1"/>
  <c r="K281" i="5"/>
  <c r="N280" i="5"/>
  <c r="O280" i="5" s="1"/>
  <c r="G152" i="2"/>
  <c r="H152" i="2" s="1"/>
  <c r="N153" i="2"/>
  <c r="O153" i="2" s="1"/>
  <c r="U152" i="2"/>
  <c r="V152" i="2" s="1"/>
  <c r="D282" i="5" l="1"/>
  <c r="G281" i="5"/>
  <c r="H281" i="5" s="1"/>
  <c r="K282" i="5"/>
  <c r="N281" i="5"/>
  <c r="O281" i="5" s="1"/>
  <c r="R282" i="5"/>
  <c r="U281" i="5"/>
  <c r="V281" i="5" s="1"/>
  <c r="N154" i="2"/>
  <c r="O154" i="2" s="1"/>
  <c r="U153" i="2"/>
  <c r="V153" i="2" s="1"/>
  <c r="G153" i="2"/>
  <c r="H153" i="2" s="1"/>
  <c r="K283" i="5" l="1"/>
  <c r="N282" i="5"/>
  <c r="O282" i="5" s="1"/>
  <c r="R283" i="5"/>
  <c r="U282" i="5"/>
  <c r="V282" i="5" s="1"/>
  <c r="D283" i="5"/>
  <c r="G282" i="5"/>
  <c r="H282" i="5" s="1"/>
  <c r="U154" i="2"/>
  <c r="V154" i="2" s="1"/>
  <c r="G154" i="2"/>
  <c r="H154" i="2" s="1"/>
  <c r="N155" i="2"/>
  <c r="O155" i="2" s="1"/>
  <c r="R284" i="5" l="1"/>
  <c r="U283" i="5"/>
  <c r="V283" i="5" s="1"/>
  <c r="D284" i="5"/>
  <c r="G283" i="5"/>
  <c r="H283" i="5" s="1"/>
  <c r="K284" i="5"/>
  <c r="N283" i="5"/>
  <c r="O283" i="5" s="1"/>
  <c r="G155" i="2"/>
  <c r="H155" i="2" s="1"/>
  <c r="N156" i="2"/>
  <c r="O156" i="2" s="1"/>
  <c r="U155" i="2"/>
  <c r="V155" i="2" s="1"/>
  <c r="D285" i="5" l="1"/>
  <c r="G284" i="5"/>
  <c r="H284" i="5" s="1"/>
  <c r="K285" i="5"/>
  <c r="N284" i="5"/>
  <c r="O284" i="5" s="1"/>
  <c r="R285" i="5"/>
  <c r="U284" i="5"/>
  <c r="V284" i="5" s="1"/>
  <c r="N157" i="2"/>
  <c r="O157" i="2" s="1"/>
  <c r="U156" i="2"/>
  <c r="V156" i="2" s="1"/>
  <c r="G156" i="2"/>
  <c r="H156" i="2" s="1"/>
  <c r="K286" i="5" l="1"/>
  <c r="N285" i="5"/>
  <c r="O285" i="5" s="1"/>
  <c r="R286" i="5"/>
  <c r="U285" i="5"/>
  <c r="V285" i="5" s="1"/>
  <c r="D286" i="5"/>
  <c r="G285" i="5"/>
  <c r="H285" i="5" s="1"/>
  <c r="U157" i="2"/>
  <c r="V157" i="2" s="1"/>
  <c r="N158" i="2"/>
  <c r="O158" i="2" s="1"/>
  <c r="G157" i="2"/>
  <c r="H157" i="2" s="1"/>
  <c r="R287" i="5" l="1"/>
  <c r="U286" i="5"/>
  <c r="V286" i="5" s="1"/>
  <c r="D287" i="5"/>
  <c r="G286" i="5"/>
  <c r="H286" i="5" s="1"/>
  <c r="K287" i="5"/>
  <c r="N286" i="5"/>
  <c r="O286" i="5" s="1"/>
  <c r="N159" i="2"/>
  <c r="O159" i="2" s="1"/>
  <c r="G158" i="2"/>
  <c r="H158" i="2" s="1"/>
  <c r="U158" i="2"/>
  <c r="V158" i="2" s="1"/>
  <c r="D288" i="5" l="1"/>
  <c r="G287" i="5"/>
  <c r="H287" i="5" s="1"/>
  <c r="K288" i="5"/>
  <c r="N287" i="5"/>
  <c r="O287" i="5" s="1"/>
  <c r="R288" i="5"/>
  <c r="U287" i="5"/>
  <c r="V287" i="5" s="1"/>
  <c r="G159" i="2"/>
  <c r="H159" i="2" s="1"/>
  <c r="U159" i="2"/>
  <c r="V159" i="2" s="1"/>
  <c r="N160" i="2"/>
  <c r="O160" i="2" s="1"/>
  <c r="K289" i="5" l="1"/>
  <c r="N288" i="5"/>
  <c r="O288" i="5" s="1"/>
  <c r="R289" i="5"/>
  <c r="U288" i="5"/>
  <c r="V288" i="5" s="1"/>
  <c r="D289" i="5"/>
  <c r="G288" i="5"/>
  <c r="H288" i="5" s="1"/>
  <c r="U160" i="2"/>
  <c r="V160" i="2" s="1"/>
  <c r="N161" i="2"/>
  <c r="O161" i="2" s="1"/>
  <c r="G160" i="2"/>
  <c r="H160" i="2" s="1"/>
  <c r="R290" i="5" l="1"/>
  <c r="U289" i="5"/>
  <c r="V289" i="5" s="1"/>
  <c r="D290" i="5"/>
  <c r="G289" i="5"/>
  <c r="H289" i="5" s="1"/>
  <c r="K290" i="5"/>
  <c r="N289" i="5"/>
  <c r="O289" i="5" s="1"/>
  <c r="N162" i="2"/>
  <c r="O162" i="2" s="1"/>
  <c r="G161" i="2"/>
  <c r="H161" i="2" s="1"/>
  <c r="U161" i="2"/>
  <c r="V161" i="2" s="1"/>
  <c r="D291" i="5" l="1"/>
  <c r="G290" i="5"/>
  <c r="H290" i="5" s="1"/>
  <c r="K291" i="5"/>
  <c r="N290" i="5"/>
  <c r="O290" i="5" s="1"/>
  <c r="R291" i="5"/>
  <c r="U290" i="5"/>
  <c r="V290" i="5" s="1"/>
  <c r="G162" i="2"/>
  <c r="H162" i="2" s="1"/>
  <c r="U162" i="2"/>
  <c r="V162" i="2" s="1"/>
  <c r="N163" i="2"/>
  <c r="O163" i="2" s="1"/>
  <c r="K292" i="5" l="1"/>
  <c r="N291" i="5"/>
  <c r="O291" i="5" s="1"/>
  <c r="R292" i="5"/>
  <c r="U291" i="5"/>
  <c r="V291" i="5" s="1"/>
  <c r="D292" i="5"/>
  <c r="G291" i="5"/>
  <c r="H291" i="5" s="1"/>
  <c r="U163" i="2"/>
  <c r="V163" i="2" s="1"/>
  <c r="G163" i="2"/>
  <c r="H163" i="2" s="1"/>
  <c r="N164" i="2"/>
  <c r="O164" i="2" s="1"/>
  <c r="R293" i="5" l="1"/>
  <c r="U292" i="5"/>
  <c r="V292" i="5" s="1"/>
  <c r="D293" i="5"/>
  <c r="G292" i="5"/>
  <c r="H292" i="5" s="1"/>
  <c r="K293" i="5"/>
  <c r="N292" i="5"/>
  <c r="O292" i="5" s="1"/>
  <c r="G164" i="2"/>
  <c r="H164" i="2" s="1"/>
  <c r="N165" i="2"/>
  <c r="O165" i="2" s="1"/>
  <c r="U164" i="2"/>
  <c r="V164" i="2" s="1"/>
  <c r="D294" i="5" l="1"/>
  <c r="G293" i="5"/>
  <c r="H293" i="5" s="1"/>
  <c r="K294" i="5"/>
  <c r="N293" i="5"/>
  <c r="O293" i="5" s="1"/>
  <c r="R294" i="5"/>
  <c r="U293" i="5"/>
  <c r="V293" i="5" s="1"/>
  <c r="N166" i="2"/>
  <c r="O166" i="2" s="1"/>
  <c r="U165" i="2"/>
  <c r="V165" i="2" s="1"/>
  <c r="G165" i="2"/>
  <c r="H165" i="2" s="1"/>
  <c r="K295" i="5" l="1"/>
  <c r="N294" i="5"/>
  <c r="O294" i="5" s="1"/>
  <c r="R295" i="5"/>
  <c r="U294" i="5"/>
  <c r="V294" i="5" s="1"/>
  <c r="D295" i="5"/>
  <c r="G294" i="5"/>
  <c r="H294" i="5" s="1"/>
  <c r="U166" i="2"/>
  <c r="V166" i="2" s="1"/>
  <c r="G166" i="2"/>
  <c r="H166" i="2" s="1"/>
  <c r="N167" i="2"/>
  <c r="O167" i="2" s="1"/>
  <c r="R296" i="5" l="1"/>
  <c r="U295" i="5"/>
  <c r="V295" i="5" s="1"/>
  <c r="D296" i="5"/>
  <c r="G295" i="5"/>
  <c r="H295" i="5" s="1"/>
  <c r="K296" i="5"/>
  <c r="N295" i="5"/>
  <c r="O295" i="5" s="1"/>
  <c r="G167" i="2"/>
  <c r="H167" i="2" s="1"/>
  <c r="N168" i="2"/>
  <c r="O168" i="2" s="1"/>
  <c r="U167" i="2"/>
  <c r="V167" i="2" s="1"/>
  <c r="D297" i="5" l="1"/>
  <c r="G296" i="5"/>
  <c r="H296" i="5" s="1"/>
  <c r="K297" i="5"/>
  <c r="N296" i="5"/>
  <c r="O296" i="5" s="1"/>
  <c r="R297" i="5"/>
  <c r="U296" i="5"/>
  <c r="V296" i="5" s="1"/>
  <c r="N169" i="2"/>
  <c r="O169" i="2" s="1"/>
  <c r="U168" i="2"/>
  <c r="V168" i="2" s="1"/>
  <c r="G168" i="2"/>
  <c r="H168" i="2" s="1"/>
  <c r="K298" i="5" l="1"/>
  <c r="N297" i="5"/>
  <c r="O297" i="5" s="1"/>
  <c r="R298" i="5"/>
  <c r="U297" i="5"/>
  <c r="V297" i="5" s="1"/>
  <c r="D298" i="5"/>
  <c r="G297" i="5"/>
  <c r="H297" i="5" s="1"/>
  <c r="U169" i="2"/>
  <c r="V169" i="2" s="1"/>
  <c r="G169" i="2"/>
  <c r="H169" i="2" s="1"/>
  <c r="N170" i="2"/>
  <c r="O170" i="2" s="1"/>
  <c r="U298" i="5" l="1"/>
  <c r="V298" i="5" s="1"/>
  <c r="R299" i="5"/>
  <c r="G298" i="5"/>
  <c r="H298" i="5" s="1"/>
  <c r="D299" i="5"/>
  <c r="N298" i="5"/>
  <c r="O298" i="5" s="1"/>
  <c r="K299" i="5"/>
  <c r="G170" i="2"/>
  <c r="H170" i="2" s="1"/>
  <c r="N171" i="2"/>
  <c r="O171" i="2" s="1"/>
  <c r="U170" i="2"/>
  <c r="V170" i="2" s="1"/>
  <c r="G299" i="5" l="1"/>
  <c r="H299" i="5" s="1"/>
  <c r="D300" i="5"/>
  <c r="N299" i="5"/>
  <c r="O299" i="5" s="1"/>
  <c r="K300" i="5"/>
  <c r="U299" i="5"/>
  <c r="V299" i="5" s="1"/>
  <c r="R300" i="5"/>
  <c r="N172" i="2"/>
  <c r="O172" i="2" s="1"/>
  <c r="U171" i="2"/>
  <c r="V171" i="2" s="1"/>
  <c r="G171" i="2"/>
  <c r="H171" i="2" s="1"/>
  <c r="G172" i="2"/>
  <c r="H172" i="2" s="1"/>
  <c r="N300" i="5" l="1"/>
  <c r="O300" i="5" s="1"/>
  <c r="K301" i="5"/>
  <c r="U300" i="5"/>
  <c r="V300" i="5" s="1"/>
  <c r="R301" i="5"/>
  <c r="G300" i="5"/>
  <c r="H300" i="5" s="1"/>
  <c r="D301" i="5"/>
  <c r="N173" i="2"/>
  <c r="O173" i="2" s="1"/>
  <c r="U172" i="2"/>
  <c r="V172" i="2" s="1"/>
  <c r="G173" i="2"/>
  <c r="H173" i="2" s="1"/>
  <c r="U301" i="5" l="1"/>
  <c r="V301" i="5" s="1"/>
  <c r="R302" i="5"/>
  <c r="N301" i="5"/>
  <c r="O301" i="5" s="1"/>
  <c r="K302" i="5"/>
  <c r="G301" i="5"/>
  <c r="H301" i="5" s="1"/>
  <c r="D302" i="5"/>
  <c r="U173" i="2"/>
  <c r="V173" i="2" s="1"/>
  <c r="G174" i="2"/>
  <c r="H174" i="2" s="1"/>
  <c r="N174" i="2"/>
  <c r="O174" i="2" s="1"/>
  <c r="N302" i="5" l="1"/>
  <c r="O302" i="5" s="1"/>
  <c r="K303" i="5"/>
  <c r="U302" i="5"/>
  <c r="V302" i="5" s="1"/>
  <c r="R303" i="5"/>
  <c r="G302" i="5"/>
  <c r="H302" i="5" s="1"/>
  <c r="D303" i="5"/>
  <c r="G175" i="2"/>
  <c r="H175" i="2" s="1"/>
  <c r="N175" i="2"/>
  <c r="O175" i="2" s="1"/>
  <c r="U174" i="2"/>
  <c r="V174" i="2" s="1"/>
  <c r="U303" i="5" l="1"/>
  <c r="V303" i="5" s="1"/>
  <c r="R304" i="5"/>
  <c r="N303" i="5"/>
  <c r="O303" i="5" s="1"/>
  <c r="K304" i="5"/>
  <c r="G303" i="5"/>
  <c r="H303" i="5" s="1"/>
  <c r="D304" i="5"/>
  <c r="G176" i="2"/>
  <c r="H176" i="2" s="1"/>
  <c r="N176" i="2"/>
  <c r="O176" i="2" s="1"/>
  <c r="U175" i="2"/>
  <c r="V175" i="2" s="1"/>
  <c r="N304" i="5" l="1"/>
  <c r="O304" i="5" s="1"/>
  <c r="K305" i="5"/>
  <c r="U304" i="5"/>
  <c r="V304" i="5" s="1"/>
  <c r="R305" i="5"/>
  <c r="G304" i="5"/>
  <c r="H304" i="5" s="1"/>
  <c r="D305" i="5"/>
  <c r="N177" i="2"/>
  <c r="O177" i="2" s="1"/>
  <c r="U176" i="2"/>
  <c r="V176" i="2" s="1"/>
  <c r="G177" i="2"/>
  <c r="H177" i="2" s="1"/>
  <c r="U305" i="5" l="1"/>
  <c r="V305" i="5" s="1"/>
  <c r="R306" i="5"/>
  <c r="N305" i="5"/>
  <c r="O305" i="5" s="1"/>
  <c r="K306" i="5"/>
  <c r="G305" i="5"/>
  <c r="H305" i="5" s="1"/>
  <c r="D306" i="5"/>
  <c r="U177" i="2"/>
  <c r="V177" i="2" s="1"/>
  <c r="N178" i="2"/>
  <c r="O178" i="2" s="1"/>
  <c r="G178" i="2"/>
  <c r="H178" i="2" s="1"/>
  <c r="N306" i="5" l="1"/>
  <c r="O306" i="5" s="1"/>
  <c r="K307" i="5"/>
  <c r="U306" i="5"/>
  <c r="V306" i="5" s="1"/>
  <c r="R307" i="5"/>
  <c r="G306" i="5"/>
  <c r="H306" i="5" s="1"/>
  <c r="D307" i="5"/>
  <c r="N179" i="2"/>
  <c r="O179" i="2" s="1"/>
  <c r="G179" i="2"/>
  <c r="H179" i="2" s="1"/>
  <c r="U178" i="2"/>
  <c r="V178" i="2" s="1"/>
  <c r="U307" i="5" l="1"/>
  <c r="V307" i="5" s="1"/>
  <c r="R308" i="5"/>
  <c r="N307" i="5"/>
  <c r="O307" i="5" s="1"/>
  <c r="K308" i="5"/>
  <c r="G307" i="5"/>
  <c r="H307" i="5" s="1"/>
  <c r="D308" i="5"/>
  <c r="G180" i="2"/>
  <c r="H180" i="2" s="1"/>
  <c r="U179" i="2"/>
  <c r="V179" i="2" s="1"/>
  <c r="N180" i="2"/>
  <c r="O180" i="2" s="1"/>
  <c r="N308" i="5" l="1"/>
  <c r="O308" i="5" s="1"/>
  <c r="K309" i="5"/>
  <c r="G308" i="5"/>
  <c r="H308" i="5" s="1"/>
  <c r="D309" i="5"/>
  <c r="U308" i="5"/>
  <c r="V308" i="5" s="1"/>
  <c r="R309" i="5"/>
  <c r="U180" i="2"/>
  <c r="V180" i="2" s="1"/>
  <c r="N181" i="2"/>
  <c r="O181" i="2" s="1"/>
  <c r="G181" i="2"/>
  <c r="H181" i="2" s="1"/>
  <c r="G309" i="5" l="1"/>
  <c r="H309" i="5" s="1"/>
  <c r="D310" i="5"/>
  <c r="U309" i="5"/>
  <c r="V309" i="5" s="1"/>
  <c r="R310" i="5"/>
  <c r="N309" i="5"/>
  <c r="O309" i="5" s="1"/>
  <c r="K310" i="5"/>
  <c r="N182" i="2"/>
  <c r="O182" i="2" s="1"/>
  <c r="G182" i="2"/>
  <c r="H182" i="2" s="1"/>
  <c r="U181" i="2"/>
  <c r="V181" i="2" s="1"/>
  <c r="U310" i="5" l="1"/>
  <c r="V310" i="5" s="1"/>
  <c r="R311" i="5"/>
  <c r="G310" i="5"/>
  <c r="H310" i="5" s="1"/>
  <c r="D311" i="5"/>
  <c r="N310" i="5"/>
  <c r="O310" i="5" s="1"/>
  <c r="K311" i="5"/>
  <c r="G183" i="2"/>
  <c r="H183" i="2" s="1"/>
  <c r="U182" i="2"/>
  <c r="V182" i="2" s="1"/>
  <c r="N183" i="2"/>
  <c r="O183" i="2" s="1"/>
  <c r="G311" i="5" l="1"/>
  <c r="H311" i="5" s="1"/>
  <c r="D312" i="5"/>
  <c r="N311" i="5"/>
  <c r="O311" i="5" s="1"/>
  <c r="K312" i="5"/>
  <c r="U311" i="5"/>
  <c r="V311" i="5" s="1"/>
  <c r="R312" i="5"/>
  <c r="U183" i="2"/>
  <c r="V183" i="2" s="1"/>
  <c r="G184" i="2"/>
  <c r="H184" i="2" s="1"/>
  <c r="N184" i="2"/>
  <c r="O184" i="2" s="1"/>
  <c r="N312" i="5" l="1"/>
  <c r="O312" i="5" s="1"/>
  <c r="K313" i="5"/>
  <c r="G312" i="5"/>
  <c r="H312" i="5" s="1"/>
  <c r="D313" i="5"/>
  <c r="U312" i="5"/>
  <c r="V312" i="5" s="1"/>
  <c r="R313" i="5"/>
  <c r="G185" i="2"/>
  <c r="H185" i="2" s="1"/>
  <c r="N185" i="2"/>
  <c r="O185" i="2" s="1"/>
  <c r="U184" i="2"/>
  <c r="V184" i="2" s="1"/>
  <c r="G313" i="5" l="1"/>
  <c r="H313" i="5" s="1"/>
  <c r="D314" i="5"/>
  <c r="U313" i="5"/>
  <c r="V313" i="5" s="1"/>
  <c r="R314" i="5"/>
  <c r="N313" i="5"/>
  <c r="O313" i="5" s="1"/>
  <c r="K314" i="5"/>
  <c r="N186" i="2"/>
  <c r="O186" i="2" s="1"/>
  <c r="U185" i="2"/>
  <c r="V185" i="2" s="1"/>
  <c r="G186" i="2"/>
  <c r="H186" i="2" s="1"/>
  <c r="U314" i="5" l="1"/>
  <c r="V314" i="5" s="1"/>
  <c r="R315" i="5"/>
  <c r="N314" i="5"/>
  <c r="O314" i="5" s="1"/>
  <c r="K315" i="5"/>
  <c r="G314" i="5"/>
  <c r="H314" i="5" s="1"/>
  <c r="D315" i="5"/>
  <c r="U186" i="2"/>
  <c r="V186" i="2" s="1"/>
  <c r="N187" i="2"/>
  <c r="O187" i="2" s="1"/>
  <c r="G187" i="2"/>
  <c r="H187" i="2" s="1"/>
  <c r="U315" i="5" l="1"/>
  <c r="V315" i="5" s="1"/>
  <c r="R316" i="5"/>
  <c r="N315" i="5"/>
  <c r="O315" i="5" s="1"/>
  <c r="K316" i="5"/>
  <c r="G315" i="5"/>
  <c r="H315" i="5" s="1"/>
  <c r="D316" i="5"/>
  <c r="N188" i="2"/>
  <c r="O188" i="2" s="1"/>
  <c r="G188" i="2"/>
  <c r="H188" i="2" s="1"/>
  <c r="U187" i="2"/>
  <c r="V187" i="2" s="1"/>
  <c r="N316" i="5" l="1"/>
  <c r="O316" i="5" s="1"/>
  <c r="K317" i="5"/>
  <c r="U316" i="5"/>
  <c r="V316" i="5" s="1"/>
  <c r="R317" i="5"/>
  <c r="G316" i="5"/>
  <c r="H316" i="5" s="1"/>
  <c r="D317" i="5"/>
  <c r="G189" i="2"/>
  <c r="H189" i="2" s="1"/>
  <c r="U188" i="2"/>
  <c r="V188" i="2" s="1"/>
  <c r="N189" i="2"/>
  <c r="O189" i="2" s="1"/>
  <c r="N317" i="5" l="1"/>
  <c r="O317" i="5" s="1"/>
  <c r="K318" i="5"/>
  <c r="U317" i="5"/>
  <c r="V317" i="5" s="1"/>
  <c r="R318" i="5"/>
  <c r="G317" i="5"/>
  <c r="H317" i="5" s="1"/>
  <c r="D318" i="5"/>
  <c r="U189" i="2"/>
  <c r="V189" i="2" s="1"/>
  <c r="G190" i="2"/>
  <c r="H190" i="2" s="1"/>
  <c r="N190" i="2"/>
  <c r="O190" i="2" s="1"/>
  <c r="U318" i="5" l="1"/>
  <c r="V318" i="5" s="1"/>
  <c r="R319" i="5"/>
  <c r="N318" i="5"/>
  <c r="O318" i="5" s="1"/>
  <c r="K319" i="5"/>
  <c r="G318" i="5"/>
  <c r="H318" i="5" s="1"/>
  <c r="D319" i="5"/>
  <c r="G191" i="2"/>
  <c r="H191" i="2" s="1"/>
  <c r="N191" i="2"/>
  <c r="O191" i="2" s="1"/>
  <c r="U190" i="2"/>
  <c r="V190" i="2" s="1"/>
  <c r="N319" i="5" l="1"/>
  <c r="O319" i="5" s="1"/>
  <c r="K320" i="5"/>
  <c r="U319" i="5"/>
  <c r="V319" i="5" s="1"/>
  <c r="R320" i="5"/>
  <c r="G319" i="5"/>
  <c r="H319" i="5" s="1"/>
  <c r="D320" i="5"/>
  <c r="N192" i="2"/>
  <c r="O192" i="2" s="1"/>
  <c r="G192" i="2"/>
  <c r="H192" i="2" s="1"/>
  <c r="U191" i="2"/>
  <c r="V191" i="2" s="1"/>
  <c r="N320" i="5" l="1"/>
  <c r="O320" i="5" s="1"/>
  <c r="K321" i="5"/>
  <c r="U320" i="5"/>
  <c r="V320" i="5" s="1"/>
  <c r="R321" i="5"/>
  <c r="G320" i="5"/>
  <c r="H320" i="5" s="1"/>
  <c r="D321" i="5"/>
  <c r="G193" i="2"/>
  <c r="H193" i="2" s="1"/>
  <c r="U192" i="2"/>
  <c r="V192" i="2" s="1"/>
  <c r="N193" i="2"/>
  <c r="O193" i="2" s="1"/>
  <c r="U321" i="5" l="1"/>
  <c r="V321" i="5" s="1"/>
  <c r="R322" i="5"/>
  <c r="N321" i="5"/>
  <c r="O321" i="5" s="1"/>
  <c r="K322" i="5"/>
  <c r="G321" i="5"/>
  <c r="H321" i="5" s="1"/>
  <c r="D322" i="5"/>
  <c r="U193" i="2"/>
  <c r="V193" i="2" s="1"/>
  <c r="N194" i="2"/>
  <c r="O194" i="2" s="1"/>
  <c r="G194" i="2"/>
  <c r="H194" i="2" s="1"/>
  <c r="U322" i="5" l="1"/>
  <c r="V322" i="5" s="1"/>
  <c r="R323" i="5"/>
  <c r="N322" i="5"/>
  <c r="O322" i="5" s="1"/>
  <c r="K323" i="5"/>
  <c r="G322" i="5"/>
  <c r="H322" i="5" s="1"/>
  <c r="D323" i="5"/>
  <c r="N195" i="2"/>
  <c r="O195" i="2" s="1"/>
  <c r="G195" i="2"/>
  <c r="H195" i="2" s="1"/>
  <c r="U194" i="2"/>
  <c r="V194" i="2" s="1"/>
  <c r="N323" i="5" l="1"/>
  <c r="O323" i="5" s="1"/>
  <c r="K324" i="5"/>
  <c r="U323" i="5"/>
  <c r="V323" i="5" s="1"/>
  <c r="R324" i="5"/>
  <c r="G323" i="5"/>
  <c r="H323" i="5" s="1"/>
  <c r="D324" i="5"/>
  <c r="G196" i="2"/>
  <c r="H196" i="2" s="1"/>
  <c r="U195" i="2"/>
  <c r="V195" i="2" s="1"/>
  <c r="N196" i="2"/>
  <c r="O196" i="2" s="1"/>
  <c r="N324" i="5" l="1"/>
  <c r="O324" i="5" s="1"/>
  <c r="K325" i="5"/>
  <c r="U324" i="5"/>
  <c r="V324" i="5" s="1"/>
  <c r="R325" i="5"/>
  <c r="G324" i="5"/>
  <c r="H324" i="5" s="1"/>
  <c r="D325" i="5"/>
  <c r="U196" i="2"/>
  <c r="V196" i="2" s="1"/>
  <c r="N197" i="2"/>
  <c r="O197" i="2" s="1"/>
  <c r="G197" i="2"/>
  <c r="H197" i="2" s="1"/>
  <c r="N325" i="5" l="1"/>
  <c r="O325" i="5" s="1"/>
  <c r="K326" i="5"/>
  <c r="U325" i="5"/>
  <c r="V325" i="5" s="1"/>
  <c r="R326" i="5"/>
  <c r="G325" i="5"/>
  <c r="H325" i="5" s="1"/>
  <c r="D326" i="5"/>
  <c r="N198" i="2"/>
  <c r="O198" i="2" s="1"/>
  <c r="G198" i="2"/>
  <c r="H198" i="2" s="1"/>
  <c r="U197" i="2"/>
  <c r="V197" i="2" s="1"/>
  <c r="N326" i="5" l="1"/>
  <c r="O326" i="5" s="1"/>
  <c r="K327" i="5"/>
  <c r="U326" i="5"/>
  <c r="V326" i="5" s="1"/>
  <c r="R327" i="5"/>
  <c r="G326" i="5"/>
  <c r="H326" i="5" s="1"/>
  <c r="D327" i="5"/>
  <c r="G199" i="2"/>
  <c r="H199" i="2" s="1"/>
  <c r="N199" i="2"/>
  <c r="O199" i="2" s="1"/>
  <c r="U198" i="2"/>
  <c r="V198" i="2" s="1"/>
  <c r="N327" i="5" l="1"/>
  <c r="O327" i="5" s="1"/>
  <c r="K328" i="5"/>
  <c r="U327" i="5"/>
  <c r="V327" i="5" s="1"/>
  <c r="R328" i="5"/>
  <c r="G327" i="5"/>
  <c r="H327" i="5" s="1"/>
  <c r="D328" i="5"/>
  <c r="U199" i="2"/>
  <c r="V199" i="2" s="1"/>
  <c r="N200" i="2"/>
  <c r="O200" i="2" s="1"/>
  <c r="G200" i="2"/>
  <c r="H200" i="2" s="1"/>
  <c r="N328" i="5" l="1"/>
  <c r="O328" i="5" s="1"/>
  <c r="K329" i="5"/>
  <c r="U328" i="5"/>
  <c r="V328" i="5" s="1"/>
  <c r="R329" i="5"/>
  <c r="G328" i="5"/>
  <c r="H328" i="5" s="1"/>
  <c r="D329" i="5"/>
  <c r="N201" i="2"/>
  <c r="O201" i="2" s="1"/>
  <c r="U200" i="2"/>
  <c r="V200" i="2" s="1"/>
  <c r="G201" i="2"/>
  <c r="H201" i="2" s="1"/>
  <c r="U329" i="5" l="1"/>
  <c r="V329" i="5" s="1"/>
  <c r="R330" i="5"/>
  <c r="N329" i="5"/>
  <c r="O329" i="5" s="1"/>
  <c r="K330" i="5"/>
  <c r="G329" i="5"/>
  <c r="H329" i="5" s="1"/>
  <c r="D330" i="5"/>
  <c r="U201" i="2"/>
  <c r="V201" i="2" s="1"/>
  <c r="G202" i="2"/>
  <c r="H202" i="2" s="1"/>
  <c r="N202" i="2"/>
  <c r="O202" i="2" s="1"/>
  <c r="G330" i="5" l="1"/>
  <c r="H330" i="5" s="1"/>
  <c r="D331" i="5"/>
  <c r="U330" i="5"/>
  <c r="V330" i="5" s="1"/>
  <c r="R331" i="5"/>
  <c r="N330" i="5"/>
  <c r="O330" i="5" s="1"/>
  <c r="K331" i="5"/>
  <c r="G203" i="2"/>
  <c r="H203" i="2" s="1"/>
  <c r="N203" i="2"/>
  <c r="O203" i="2" s="1"/>
  <c r="U202" i="2"/>
  <c r="V202" i="2" s="1"/>
  <c r="U331" i="5" l="1"/>
  <c r="V331" i="5" s="1"/>
  <c r="R332" i="5"/>
  <c r="G331" i="5"/>
  <c r="H331" i="5" s="1"/>
  <c r="D332" i="5"/>
  <c r="N331" i="5"/>
  <c r="O331" i="5" s="1"/>
  <c r="K332" i="5"/>
  <c r="N204" i="2"/>
  <c r="O204" i="2" s="1"/>
  <c r="G204" i="2"/>
  <c r="H204" i="2" s="1"/>
  <c r="U203" i="2"/>
  <c r="V203" i="2" s="1"/>
  <c r="G332" i="5" l="1"/>
  <c r="H332" i="5" s="1"/>
  <c r="D333" i="5"/>
  <c r="U332" i="5"/>
  <c r="V332" i="5" s="1"/>
  <c r="R333" i="5"/>
  <c r="N332" i="5"/>
  <c r="O332" i="5" s="1"/>
  <c r="K333" i="5"/>
  <c r="G205" i="2"/>
  <c r="H205" i="2" s="1"/>
  <c r="N205" i="2"/>
  <c r="O205" i="2" s="1"/>
  <c r="U204" i="2"/>
  <c r="V204" i="2" s="1"/>
  <c r="U333" i="5" l="1"/>
  <c r="V333" i="5" s="1"/>
  <c r="R334" i="5"/>
  <c r="G333" i="5"/>
  <c r="H333" i="5" s="1"/>
  <c r="D334" i="5"/>
  <c r="N333" i="5"/>
  <c r="O333" i="5" s="1"/>
  <c r="K334" i="5"/>
  <c r="N206" i="2"/>
  <c r="O206" i="2" s="1"/>
  <c r="U205" i="2"/>
  <c r="V205" i="2" s="1"/>
  <c r="G206" i="2"/>
  <c r="H206" i="2" s="1"/>
  <c r="G334" i="5" l="1"/>
  <c r="H334" i="5" s="1"/>
  <c r="D335" i="5"/>
  <c r="U334" i="5"/>
  <c r="V334" i="5" s="1"/>
  <c r="R335" i="5"/>
  <c r="N334" i="5"/>
  <c r="O334" i="5" s="1"/>
  <c r="K335" i="5"/>
  <c r="U206" i="2"/>
  <c r="V206" i="2" s="1"/>
  <c r="G207" i="2"/>
  <c r="H207" i="2" s="1"/>
  <c r="N207" i="2"/>
  <c r="O207" i="2" s="1"/>
  <c r="U335" i="5" l="1"/>
  <c r="V335" i="5" s="1"/>
  <c r="R336" i="5"/>
  <c r="G335" i="5"/>
  <c r="H335" i="5" s="1"/>
  <c r="D336" i="5"/>
  <c r="N335" i="5"/>
  <c r="O335" i="5" s="1"/>
  <c r="K336" i="5"/>
  <c r="G208" i="2"/>
  <c r="H208" i="2" s="1"/>
  <c r="N208" i="2"/>
  <c r="O208" i="2" s="1"/>
  <c r="U207" i="2"/>
  <c r="V207" i="2" s="1"/>
  <c r="G336" i="5" l="1"/>
  <c r="H336" i="5" s="1"/>
  <c r="D337" i="5"/>
  <c r="U336" i="5"/>
  <c r="V336" i="5" s="1"/>
  <c r="R337" i="5"/>
  <c r="N336" i="5"/>
  <c r="O336" i="5" s="1"/>
  <c r="K337" i="5"/>
  <c r="N209" i="2"/>
  <c r="O209" i="2" s="1"/>
  <c r="U208" i="2"/>
  <c r="V208" i="2" s="1"/>
  <c r="G209" i="2"/>
  <c r="H209" i="2" s="1"/>
  <c r="U337" i="5" l="1"/>
  <c r="V337" i="5" s="1"/>
  <c r="R338" i="5"/>
  <c r="G337" i="5"/>
  <c r="H337" i="5" s="1"/>
  <c r="D338" i="5"/>
  <c r="N337" i="5"/>
  <c r="O337" i="5" s="1"/>
  <c r="K338" i="5"/>
  <c r="U209" i="2"/>
  <c r="V209" i="2" s="1"/>
  <c r="G210" i="2"/>
  <c r="H210" i="2" s="1"/>
  <c r="N210" i="2"/>
  <c r="O210" i="2" s="1"/>
  <c r="G338" i="5" l="1"/>
  <c r="H338" i="5" s="1"/>
  <c r="D339" i="5"/>
  <c r="U338" i="5"/>
  <c r="V338" i="5" s="1"/>
  <c r="R339" i="5"/>
  <c r="N338" i="5"/>
  <c r="O338" i="5" s="1"/>
  <c r="K339" i="5"/>
  <c r="G211" i="2"/>
  <c r="H211" i="2" s="1"/>
  <c r="N211" i="2"/>
  <c r="O211" i="2" s="1"/>
  <c r="U210" i="2"/>
  <c r="V210" i="2" s="1"/>
  <c r="N339" i="5" l="1"/>
  <c r="O339" i="5" s="1"/>
  <c r="K340" i="5"/>
  <c r="G339" i="5"/>
  <c r="H339" i="5" s="1"/>
  <c r="D340" i="5"/>
  <c r="U339" i="5"/>
  <c r="V339" i="5" s="1"/>
  <c r="R340" i="5"/>
  <c r="N212" i="2"/>
  <c r="O212" i="2" s="1"/>
  <c r="U211" i="2"/>
  <c r="V211" i="2" s="1"/>
  <c r="G212" i="2"/>
  <c r="H212" i="2" s="1"/>
  <c r="G340" i="5" l="1"/>
  <c r="H340" i="5" s="1"/>
  <c r="D341" i="5"/>
  <c r="K341" i="5"/>
  <c r="N340" i="5"/>
  <c r="O340" i="5" s="1"/>
  <c r="U340" i="5"/>
  <c r="V340" i="5" s="1"/>
  <c r="R341" i="5"/>
  <c r="U212" i="2"/>
  <c r="V212" i="2" s="1"/>
  <c r="G213" i="2"/>
  <c r="H213" i="2" s="1"/>
  <c r="N213" i="2"/>
  <c r="O213" i="2" s="1"/>
  <c r="N341" i="5" l="1"/>
  <c r="O341" i="5" s="1"/>
  <c r="K342" i="5"/>
  <c r="R342" i="5"/>
  <c r="U341" i="5"/>
  <c r="V341" i="5" s="1"/>
  <c r="D342" i="5"/>
  <c r="G341" i="5"/>
  <c r="H341" i="5" s="1"/>
  <c r="G214" i="2"/>
  <c r="H214" i="2" s="1"/>
  <c r="N214" i="2"/>
  <c r="O214" i="2" s="1"/>
  <c r="U213" i="2"/>
  <c r="V213" i="2" s="1"/>
  <c r="R343" i="5" l="1"/>
  <c r="U342" i="5"/>
  <c r="V342" i="5" s="1"/>
  <c r="N342" i="5"/>
  <c r="O342" i="5" s="1"/>
  <c r="K343" i="5"/>
  <c r="G342" i="5"/>
  <c r="H342" i="5" s="1"/>
  <c r="D343" i="5"/>
  <c r="N215" i="2"/>
  <c r="O215" i="2" s="1"/>
  <c r="U214" i="2"/>
  <c r="V214" i="2" s="1"/>
  <c r="G215" i="2"/>
  <c r="H215" i="2" s="1"/>
  <c r="N343" i="5" l="1"/>
  <c r="O343" i="5" s="1"/>
  <c r="K344" i="5"/>
  <c r="D344" i="5"/>
  <c r="G343" i="5"/>
  <c r="H343" i="5" s="1"/>
  <c r="R344" i="5"/>
  <c r="U343" i="5"/>
  <c r="V343" i="5" s="1"/>
  <c r="U215" i="2"/>
  <c r="V215" i="2" s="1"/>
  <c r="G216" i="2"/>
  <c r="H216" i="2" s="1"/>
  <c r="N216" i="2"/>
  <c r="O216" i="2" s="1"/>
  <c r="G344" i="5" l="1"/>
  <c r="H344" i="5" s="1"/>
  <c r="D345" i="5"/>
  <c r="K345" i="5"/>
  <c r="N344" i="5"/>
  <c r="O344" i="5" s="1"/>
  <c r="U344" i="5"/>
  <c r="V344" i="5" s="1"/>
  <c r="R345" i="5"/>
  <c r="G217" i="2"/>
  <c r="H217" i="2" s="1"/>
  <c r="N217" i="2"/>
  <c r="O217" i="2" s="1"/>
  <c r="U216" i="2"/>
  <c r="V216" i="2" s="1"/>
  <c r="K346" i="5" l="1"/>
  <c r="N345" i="5"/>
  <c r="O345" i="5" s="1"/>
  <c r="G345" i="5"/>
  <c r="H345" i="5" s="1"/>
  <c r="D346" i="5"/>
  <c r="R346" i="5"/>
  <c r="U345" i="5"/>
  <c r="V345" i="5" s="1"/>
  <c r="N218" i="2"/>
  <c r="O218" i="2" s="1"/>
  <c r="U217" i="2"/>
  <c r="V217" i="2" s="1"/>
  <c r="G218" i="2"/>
  <c r="H218" i="2" s="1"/>
  <c r="G346" i="5" l="1"/>
  <c r="H346" i="5" s="1"/>
  <c r="D347" i="5"/>
  <c r="U346" i="5"/>
  <c r="V346" i="5" s="1"/>
  <c r="R347" i="5"/>
  <c r="K347" i="5"/>
  <c r="N346" i="5"/>
  <c r="O346" i="5" s="1"/>
  <c r="U218" i="2"/>
  <c r="V218" i="2" s="1"/>
  <c r="G219" i="2"/>
  <c r="H219" i="2" s="1"/>
  <c r="N219" i="2"/>
  <c r="O219" i="2" s="1"/>
  <c r="U347" i="5" l="1"/>
  <c r="V347" i="5" s="1"/>
  <c r="R348" i="5"/>
  <c r="D348" i="5"/>
  <c r="G347" i="5"/>
  <c r="H347" i="5" s="1"/>
  <c r="N347" i="5"/>
  <c r="O347" i="5" s="1"/>
  <c r="K348" i="5"/>
  <c r="G220" i="2"/>
  <c r="H220" i="2" s="1"/>
  <c r="N220" i="2"/>
  <c r="O220" i="2" s="1"/>
  <c r="U219" i="2"/>
  <c r="V219" i="2" s="1"/>
  <c r="D349" i="5" l="1"/>
  <c r="G348" i="5"/>
  <c r="H348" i="5" s="1"/>
  <c r="U348" i="5"/>
  <c r="V348" i="5" s="1"/>
  <c r="R349" i="5"/>
  <c r="K349" i="5"/>
  <c r="N348" i="5"/>
  <c r="O348" i="5" s="1"/>
  <c r="N221" i="2"/>
  <c r="O221" i="2" s="1"/>
  <c r="U220" i="2"/>
  <c r="V220" i="2" s="1"/>
  <c r="G221" i="2"/>
  <c r="H221" i="2" s="1"/>
  <c r="R350" i="5" l="1"/>
  <c r="U349" i="5"/>
  <c r="V349" i="5" s="1"/>
  <c r="N349" i="5"/>
  <c r="O349" i="5" s="1"/>
  <c r="K350" i="5"/>
  <c r="D350" i="5"/>
  <c r="G349" i="5"/>
  <c r="H349" i="5" s="1"/>
  <c r="U221" i="2"/>
  <c r="V221" i="2" s="1"/>
  <c r="G222" i="2"/>
  <c r="H222" i="2" s="1"/>
  <c r="N222" i="2"/>
  <c r="O222" i="2" s="1"/>
  <c r="G350" i="5" l="1"/>
  <c r="H350" i="5" s="1"/>
  <c r="D351" i="5"/>
  <c r="N350" i="5"/>
  <c r="O350" i="5" s="1"/>
  <c r="K351" i="5"/>
  <c r="R351" i="5"/>
  <c r="U350" i="5"/>
  <c r="V350" i="5" s="1"/>
  <c r="G223" i="2"/>
  <c r="H223" i="2" s="1"/>
  <c r="N223" i="2"/>
  <c r="O223" i="2" s="1"/>
  <c r="U222" i="2"/>
  <c r="V222" i="2" s="1"/>
  <c r="N351" i="5" l="1"/>
  <c r="O351" i="5" s="1"/>
  <c r="K352" i="5"/>
  <c r="D352" i="5"/>
  <c r="G351" i="5"/>
  <c r="H351" i="5" s="1"/>
  <c r="R352" i="5"/>
  <c r="U351" i="5"/>
  <c r="V351" i="5" s="1"/>
  <c r="N224" i="2"/>
  <c r="O224" i="2" s="1"/>
  <c r="U223" i="2"/>
  <c r="V223" i="2" s="1"/>
  <c r="G224" i="2"/>
  <c r="H224" i="2" s="1"/>
  <c r="G352" i="5" l="1"/>
  <c r="H352" i="5" s="1"/>
  <c r="D353" i="5"/>
  <c r="K353" i="5"/>
  <c r="N352" i="5"/>
  <c r="O352" i="5" s="1"/>
  <c r="U352" i="5"/>
  <c r="V352" i="5" s="1"/>
  <c r="R353" i="5"/>
  <c r="U224" i="2"/>
  <c r="V224" i="2" s="1"/>
  <c r="G225" i="2"/>
  <c r="H225" i="2" s="1"/>
  <c r="N225" i="2"/>
  <c r="O225" i="2" s="1"/>
  <c r="K354" i="5" l="1"/>
  <c r="N353" i="5"/>
  <c r="O353" i="5" s="1"/>
  <c r="G353" i="5"/>
  <c r="H353" i="5" s="1"/>
  <c r="D354" i="5"/>
  <c r="R354" i="5"/>
  <c r="U353" i="5"/>
  <c r="V353" i="5" s="1"/>
  <c r="G226" i="2"/>
  <c r="H226" i="2" s="1"/>
  <c r="N226" i="2"/>
  <c r="O226" i="2" s="1"/>
  <c r="U225" i="2"/>
  <c r="V225" i="2" s="1"/>
  <c r="G354" i="5" l="1"/>
  <c r="H354" i="5" s="1"/>
  <c r="D355" i="5"/>
  <c r="U354" i="5"/>
  <c r="V354" i="5" s="1"/>
  <c r="R355" i="5"/>
  <c r="K355" i="5"/>
  <c r="N354" i="5"/>
  <c r="O354" i="5" s="1"/>
  <c r="N227" i="2"/>
  <c r="O227" i="2" s="1"/>
  <c r="U226" i="2"/>
  <c r="V226" i="2" s="1"/>
  <c r="G227" i="2"/>
  <c r="H227" i="2" s="1"/>
  <c r="U355" i="5" l="1"/>
  <c r="V355" i="5" s="1"/>
  <c r="R356" i="5"/>
  <c r="D356" i="5"/>
  <c r="G355" i="5"/>
  <c r="H355" i="5" s="1"/>
  <c r="N355" i="5"/>
  <c r="O355" i="5" s="1"/>
  <c r="K356" i="5"/>
  <c r="U227" i="2"/>
  <c r="V227" i="2" s="1"/>
  <c r="G228" i="2"/>
  <c r="H228" i="2" s="1"/>
  <c r="N228" i="2"/>
  <c r="O228" i="2" s="1"/>
  <c r="D357" i="5" l="1"/>
  <c r="G356" i="5"/>
  <c r="H356" i="5" s="1"/>
  <c r="U356" i="5"/>
  <c r="V356" i="5" s="1"/>
  <c r="R357" i="5"/>
  <c r="K357" i="5"/>
  <c r="N356" i="5"/>
  <c r="O356" i="5" s="1"/>
  <c r="G229" i="2"/>
  <c r="H229" i="2" s="1"/>
  <c r="N229" i="2"/>
  <c r="O229" i="2" s="1"/>
  <c r="U228" i="2"/>
  <c r="V228" i="2" s="1"/>
  <c r="R358" i="5" l="1"/>
  <c r="U357" i="5"/>
  <c r="V357" i="5" s="1"/>
  <c r="N357" i="5"/>
  <c r="O357" i="5" s="1"/>
  <c r="K358" i="5"/>
  <c r="D358" i="5"/>
  <c r="G357" i="5"/>
  <c r="H357" i="5" s="1"/>
  <c r="N230" i="2"/>
  <c r="O230" i="2" s="1"/>
  <c r="U229" i="2"/>
  <c r="V229" i="2" s="1"/>
  <c r="G230" i="2"/>
  <c r="H230" i="2" s="1"/>
  <c r="N358" i="5" l="1"/>
  <c r="O358" i="5" s="1"/>
  <c r="K359" i="5"/>
  <c r="G358" i="5"/>
  <c r="H358" i="5" s="1"/>
  <c r="D359" i="5"/>
  <c r="R359" i="5"/>
  <c r="U358" i="5"/>
  <c r="V358" i="5" s="1"/>
  <c r="U230" i="2"/>
  <c r="V230" i="2" s="1"/>
  <c r="G231" i="2"/>
  <c r="H231" i="2" s="1"/>
  <c r="N231" i="2"/>
  <c r="O231" i="2" s="1"/>
  <c r="D360" i="5" l="1"/>
  <c r="G359" i="5"/>
  <c r="H359" i="5" s="1"/>
  <c r="N359" i="5"/>
  <c r="O359" i="5" s="1"/>
  <c r="K360" i="5"/>
  <c r="R360" i="5"/>
  <c r="U359" i="5"/>
  <c r="V359" i="5" s="1"/>
  <c r="G232" i="2"/>
  <c r="H232" i="2" s="1"/>
  <c r="N232" i="2"/>
  <c r="O232" i="2" s="1"/>
  <c r="U231" i="2"/>
  <c r="V231" i="2" s="1"/>
  <c r="K361" i="5" l="1"/>
  <c r="N360" i="5"/>
  <c r="O360" i="5" s="1"/>
  <c r="U360" i="5"/>
  <c r="V360" i="5" s="1"/>
  <c r="R361" i="5"/>
  <c r="G360" i="5"/>
  <c r="H360" i="5" s="1"/>
  <c r="D361" i="5"/>
  <c r="N233" i="2"/>
  <c r="O233" i="2" s="1"/>
  <c r="U232" i="2"/>
  <c r="V232" i="2" s="1"/>
  <c r="G233" i="2"/>
  <c r="H233" i="2" s="1"/>
  <c r="R362" i="5" l="1"/>
  <c r="U361" i="5"/>
  <c r="V361" i="5" s="1"/>
  <c r="G361" i="5"/>
  <c r="H361" i="5" s="1"/>
  <c r="D362" i="5"/>
  <c r="K362" i="5"/>
  <c r="N361" i="5"/>
  <c r="O361" i="5" s="1"/>
  <c r="U233" i="2"/>
  <c r="V233" i="2" s="1"/>
  <c r="G234" i="2"/>
  <c r="H234" i="2" s="1"/>
  <c r="N234" i="2"/>
  <c r="O234" i="2" s="1"/>
  <c r="G362" i="5" l="1"/>
  <c r="H362" i="5" s="1"/>
  <c r="D363" i="5"/>
  <c r="K363" i="5"/>
  <c r="N362" i="5"/>
  <c r="O362" i="5" s="1"/>
  <c r="U362" i="5"/>
  <c r="V362" i="5" s="1"/>
  <c r="R363" i="5"/>
  <c r="G235" i="2"/>
  <c r="H235" i="2" s="1"/>
  <c r="N235" i="2"/>
  <c r="O235" i="2" s="1"/>
  <c r="U234" i="2"/>
  <c r="V234" i="2" s="1"/>
  <c r="N363" i="5" l="1"/>
  <c r="O363" i="5" s="1"/>
  <c r="K364" i="5"/>
  <c r="D364" i="5"/>
  <c r="G363" i="5"/>
  <c r="H363" i="5" s="1"/>
  <c r="U363" i="5"/>
  <c r="V363" i="5" s="1"/>
  <c r="R364" i="5"/>
  <c r="N236" i="2"/>
  <c r="O236" i="2" s="1"/>
  <c r="U235" i="2"/>
  <c r="V235" i="2" s="1"/>
  <c r="G236" i="2"/>
  <c r="H236" i="2" s="1"/>
  <c r="D365" i="5" l="1"/>
  <c r="G364" i="5"/>
  <c r="H364" i="5" s="1"/>
  <c r="K365" i="5"/>
  <c r="N364" i="5"/>
  <c r="O364" i="5" s="1"/>
  <c r="U364" i="5"/>
  <c r="V364" i="5" s="1"/>
  <c r="R365" i="5"/>
  <c r="U236" i="2"/>
  <c r="V236" i="2" s="1"/>
  <c r="G237" i="2"/>
  <c r="H237" i="2" s="1"/>
  <c r="N237" i="2"/>
  <c r="O237" i="2" s="1"/>
  <c r="N365" i="5" l="1"/>
  <c r="O365" i="5" s="1"/>
  <c r="K366" i="5"/>
  <c r="R366" i="5"/>
  <c r="U365" i="5"/>
  <c r="V365" i="5" s="1"/>
  <c r="D366" i="5"/>
  <c r="G365" i="5"/>
  <c r="H365" i="5" s="1"/>
  <c r="G238" i="2"/>
  <c r="H238" i="2" s="1"/>
  <c r="N238" i="2"/>
  <c r="O238" i="2" s="1"/>
  <c r="U237" i="2"/>
  <c r="V237" i="2" s="1"/>
  <c r="R367" i="5" l="1"/>
  <c r="U366" i="5"/>
  <c r="V366" i="5" s="1"/>
  <c r="N366" i="5"/>
  <c r="O366" i="5" s="1"/>
  <c r="K367" i="5"/>
  <c r="G366" i="5"/>
  <c r="H366" i="5" s="1"/>
  <c r="D367" i="5"/>
  <c r="N239" i="2"/>
  <c r="O239" i="2" s="1"/>
  <c r="U238" i="2"/>
  <c r="V238" i="2" s="1"/>
  <c r="G239" i="2"/>
  <c r="H239" i="2" s="1"/>
  <c r="N367" i="5" l="1"/>
  <c r="O367" i="5" s="1"/>
  <c r="K368" i="5"/>
  <c r="N368" i="5" s="1"/>
  <c r="O368" i="5" s="1"/>
  <c r="D368" i="5"/>
  <c r="G368" i="5" s="1"/>
  <c r="H368" i="5" s="1"/>
  <c r="G367" i="5"/>
  <c r="H367" i="5" s="1"/>
  <c r="R368" i="5"/>
  <c r="U368" i="5" s="1"/>
  <c r="V368" i="5" s="1"/>
  <c r="U367" i="5"/>
  <c r="V367" i="5" s="1"/>
  <c r="U239" i="2"/>
  <c r="V239" i="2" s="1"/>
  <c r="G240" i="2"/>
  <c r="H240" i="2" s="1"/>
  <c r="N240" i="2"/>
  <c r="O240" i="2" s="1"/>
  <c r="G241" i="2" l="1"/>
  <c r="H241" i="2" s="1"/>
  <c r="N241" i="2"/>
  <c r="O241" i="2" s="1"/>
  <c r="U240" i="2"/>
  <c r="V240" i="2" s="1"/>
  <c r="N242" i="2" l="1"/>
  <c r="O242" i="2" s="1"/>
  <c r="U241" i="2"/>
  <c r="V241" i="2" s="1"/>
  <c r="G242" i="2"/>
  <c r="H242" i="2" s="1"/>
  <c r="U242" i="2" l="1"/>
  <c r="V242" i="2" s="1"/>
  <c r="G243" i="2"/>
  <c r="H243" i="2" s="1"/>
  <c r="N243" i="2"/>
  <c r="O243" i="2" s="1"/>
  <c r="G244" i="2" l="1"/>
  <c r="H244" i="2" s="1"/>
  <c r="N244" i="2"/>
  <c r="O244" i="2" s="1"/>
  <c r="U243" i="2"/>
  <c r="V243" i="2" s="1"/>
  <c r="N245" i="2" l="1"/>
  <c r="O245" i="2" s="1"/>
  <c r="U244" i="2"/>
  <c r="V244" i="2" s="1"/>
  <c r="G245" i="2"/>
  <c r="H245" i="2" s="1"/>
  <c r="U245" i="2" l="1"/>
  <c r="V245" i="2" s="1"/>
  <c r="G246" i="2"/>
  <c r="H246" i="2" s="1"/>
  <c r="N246" i="2"/>
  <c r="O246" i="2" s="1"/>
  <c r="G247" i="2" l="1"/>
  <c r="H247" i="2" s="1"/>
  <c r="N247" i="2"/>
  <c r="O247" i="2" s="1"/>
  <c r="U246" i="2"/>
  <c r="V246" i="2" s="1"/>
  <c r="N248" i="2" l="1"/>
  <c r="O248" i="2" s="1"/>
  <c r="U247" i="2"/>
  <c r="V247" i="2" s="1"/>
  <c r="G248" i="2"/>
  <c r="H248" i="2" s="1"/>
  <c r="U248" i="2" l="1"/>
  <c r="V248" i="2" s="1"/>
  <c r="G249" i="2"/>
  <c r="H249" i="2" s="1"/>
  <c r="N249" i="2"/>
  <c r="O249" i="2" s="1"/>
  <c r="G250" i="2" l="1"/>
  <c r="H250" i="2" s="1"/>
  <c r="N250" i="2"/>
  <c r="O250" i="2" s="1"/>
  <c r="U249" i="2"/>
  <c r="V249" i="2" s="1"/>
  <c r="N251" i="2" l="1"/>
  <c r="O251" i="2" s="1"/>
  <c r="U250" i="2"/>
  <c r="V250" i="2" s="1"/>
  <c r="G251" i="2"/>
  <c r="H251" i="2" s="1"/>
  <c r="U251" i="2" l="1"/>
  <c r="V251" i="2" s="1"/>
  <c r="G252" i="2"/>
  <c r="H252" i="2" s="1"/>
  <c r="N252" i="2"/>
  <c r="O252" i="2" s="1"/>
  <c r="G253" i="2" l="1"/>
  <c r="H253" i="2" s="1"/>
  <c r="N253" i="2"/>
  <c r="O253" i="2" s="1"/>
  <c r="U252" i="2"/>
  <c r="V252" i="2" s="1"/>
  <c r="N254" i="2" l="1"/>
  <c r="O254" i="2" s="1"/>
  <c r="U253" i="2"/>
  <c r="V253" i="2" s="1"/>
  <c r="G254" i="2"/>
  <c r="H254" i="2" s="1"/>
  <c r="U254" i="2" l="1"/>
  <c r="V254" i="2" s="1"/>
  <c r="G255" i="2"/>
  <c r="H255" i="2" s="1"/>
  <c r="N255" i="2"/>
  <c r="O255" i="2" s="1"/>
  <c r="G256" i="2" l="1"/>
  <c r="H256" i="2" s="1"/>
  <c r="N256" i="2"/>
  <c r="O256" i="2" s="1"/>
  <c r="U255" i="2"/>
  <c r="V255" i="2" s="1"/>
  <c r="N257" i="2" l="1"/>
  <c r="O257" i="2" s="1"/>
  <c r="U256" i="2"/>
  <c r="V256" i="2" s="1"/>
  <c r="G257" i="2"/>
  <c r="H257" i="2" s="1"/>
  <c r="U257" i="2" l="1"/>
  <c r="V257" i="2" s="1"/>
  <c r="G258" i="2"/>
  <c r="H258" i="2" s="1"/>
  <c r="N258" i="2"/>
  <c r="O258" i="2" s="1"/>
  <c r="G259" i="2" l="1"/>
  <c r="H259" i="2" s="1"/>
  <c r="N259" i="2"/>
  <c r="O259" i="2" s="1"/>
  <c r="U258" i="2"/>
  <c r="V258" i="2" s="1"/>
  <c r="N260" i="2" l="1"/>
  <c r="O260" i="2" s="1"/>
  <c r="U259" i="2"/>
  <c r="V259" i="2" s="1"/>
  <c r="G260" i="2"/>
  <c r="H260" i="2" s="1"/>
  <c r="U260" i="2" l="1"/>
  <c r="V260" i="2" s="1"/>
  <c r="G261" i="2"/>
  <c r="H261" i="2" s="1"/>
  <c r="N261" i="2"/>
  <c r="O261" i="2" s="1"/>
  <c r="G262" i="2" l="1"/>
  <c r="H262" i="2" s="1"/>
  <c r="N262" i="2"/>
  <c r="O262" i="2" s="1"/>
  <c r="U261" i="2"/>
  <c r="V261" i="2" s="1"/>
  <c r="N263" i="2" l="1"/>
  <c r="O263" i="2" s="1"/>
  <c r="U262" i="2"/>
  <c r="V262" i="2" s="1"/>
  <c r="G263" i="2"/>
  <c r="H263" i="2" s="1"/>
  <c r="U263" i="2" l="1"/>
  <c r="V263" i="2" s="1"/>
  <c r="G264" i="2"/>
  <c r="H264" i="2" s="1"/>
  <c r="N264" i="2"/>
  <c r="O264" i="2" s="1"/>
  <c r="N265" i="2" l="1"/>
  <c r="O265" i="2" s="1"/>
  <c r="G265" i="2"/>
  <c r="H265" i="2" s="1"/>
  <c r="U264" i="2"/>
  <c r="V264" i="2" s="1"/>
  <c r="G266" i="2" l="1"/>
  <c r="H266" i="2" s="1"/>
  <c r="N266" i="2"/>
  <c r="O266" i="2" s="1"/>
  <c r="U265" i="2"/>
  <c r="V265" i="2" s="1"/>
  <c r="N267" i="2" l="1"/>
  <c r="O267" i="2" s="1"/>
  <c r="U266" i="2"/>
  <c r="V266" i="2" s="1"/>
  <c r="G267" i="2"/>
  <c r="H267" i="2" s="1"/>
  <c r="U267" i="2" l="1"/>
  <c r="V267" i="2" s="1"/>
  <c r="G268" i="2"/>
  <c r="H268" i="2" s="1"/>
  <c r="N268" i="2"/>
  <c r="O268" i="2" s="1"/>
  <c r="N269" i="2" l="1"/>
  <c r="O269" i="2" s="1"/>
  <c r="U268" i="2"/>
  <c r="V268" i="2" s="1"/>
  <c r="G269" i="2"/>
  <c r="H269" i="2" s="1"/>
  <c r="U269" i="2" l="1"/>
  <c r="V269" i="2" s="1"/>
  <c r="G270" i="2"/>
  <c r="H270" i="2" s="1"/>
  <c r="N270" i="2"/>
  <c r="O270" i="2" s="1"/>
  <c r="N271" i="2" l="1"/>
  <c r="O271" i="2" s="1"/>
  <c r="G271" i="2"/>
  <c r="H271" i="2" s="1"/>
  <c r="U270" i="2"/>
  <c r="V270" i="2" s="1"/>
  <c r="G272" i="2" l="1"/>
  <c r="H272" i="2" s="1"/>
  <c r="N272" i="2"/>
  <c r="O272" i="2" s="1"/>
  <c r="U271" i="2"/>
  <c r="V271" i="2" s="1"/>
  <c r="G273" i="2" l="1"/>
  <c r="H273" i="2" s="1"/>
  <c r="N273" i="2"/>
  <c r="O273" i="2" s="1"/>
  <c r="U272" i="2"/>
  <c r="V272" i="2" s="1"/>
  <c r="N274" i="2" l="1"/>
  <c r="O274" i="2" s="1"/>
  <c r="G274" i="2"/>
  <c r="H274" i="2" s="1"/>
  <c r="U273" i="2"/>
  <c r="V273" i="2" s="1"/>
  <c r="N275" i="2" l="1"/>
  <c r="O275" i="2" s="1"/>
  <c r="G275" i="2"/>
  <c r="H275" i="2" s="1"/>
  <c r="U274" i="2"/>
  <c r="V274" i="2" s="1"/>
  <c r="U275" i="2" l="1"/>
  <c r="V275" i="2" s="1"/>
  <c r="N276" i="2"/>
  <c r="O276" i="2" s="1"/>
  <c r="G276" i="2"/>
  <c r="H276" i="2" s="1"/>
  <c r="G277" i="2" l="1"/>
  <c r="H277" i="2" s="1"/>
  <c r="N277" i="2"/>
  <c r="O277" i="2" s="1"/>
  <c r="U276" i="2"/>
  <c r="V276" i="2" s="1"/>
  <c r="N278" i="2" l="1"/>
  <c r="O278" i="2" s="1"/>
  <c r="U277" i="2"/>
  <c r="V277" i="2" s="1"/>
  <c r="G278" i="2"/>
  <c r="H278" i="2" s="1"/>
  <c r="G279" i="2" l="1"/>
  <c r="H279" i="2" s="1"/>
  <c r="U278" i="2"/>
  <c r="V278" i="2" s="1"/>
  <c r="N279" i="2"/>
  <c r="O279" i="2" s="1"/>
  <c r="N280" i="2" l="1"/>
  <c r="O280" i="2" s="1"/>
  <c r="G280" i="2"/>
  <c r="H280" i="2" s="1"/>
  <c r="U279" i="2"/>
  <c r="V279" i="2" s="1"/>
  <c r="G281" i="2" l="1"/>
  <c r="H281" i="2" s="1"/>
  <c r="N281" i="2"/>
  <c r="O281" i="2" s="1"/>
  <c r="U280" i="2"/>
  <c r="V280" i="2" s="1"/>
  <c r="N282" i="2" l="1"/>
  <c r="O282" i="2" s="1"/>
  <c r="U281" i="2"/>
  <c r="V281" i="2" s="1"/>
  <c r="G282" i="2"/>
  <c r="H282" i="2" s="1"/>
  <c r="U282" i="2" l="1"/>
  <c r="V282" i="2" s="1"/>
  <c r="G283" i="2"/>
  <c r="H283" i="2" s="1"/>
  <c r="N283" i="2"/>
  <c r="O283" i="2" s="1"/>
  <c r="G284" i="2" l="1"/>
  <c r="H284" i="2" s="1"/>
  <c r="N284" i="2"/>
  <c r="O284" i="2" s="1"/>
  <c r="U283" i="2"/>
  <c r="V283" i="2" s="1"/>
  <c r="N285" i="2" l="1"/>
  <c r="O285" i="2" s="1"/>
  <c r="G285" i="2"/>
  <c r="H285" i="2" s="1"/>
  <c r="U284" i="2"/>
  <c r="V284" i="2" s="1"/>
  <c r="G286" i="2" l="1"/>
  <c r="H286" i="2" s="1"/>
  <c r="N286" i="2"/>
  <c r="O286" i="2" s="1"/>
  <c r="U285" i="2"/>
  <c r="V285" i="2" s="1"/>
  <c r="N287" i="2" l="1"/>
  <c r="O287" i="2" s="1"/>
  <c r="U286" i="2"/>
  <c r="V286" i="2" s="1"/>
  <c r="G287" i="2"/>
  <c r="H287" i="2" s="1"/>
  <c r="U287" i="2" l="1"/>
  <c r="V287" i="2" s="1"/>
  <c r="G288" i="2"/>
  <c r="H288" i="2" s="1"/>
  <c r="N288" i="2"/>
  <c r="O288" i="2" s="1"/>
  <c r="G289" i="2" l="1"/>
  <c r="H289" i="2" s="1"/>
  <c r="N289" i="2"/>
  <c r="O289" i="2" s="1"/>
  <c r="U288" i="2"/>
  <c r="V288" i="2" s="1"/>
  <c r="U289" i="2" l="1"/>
  <c r="V289" i="2" s="1"/>
  <c r="N290" i="2"/>
  <c r="O290" i="2" s="1"/>
  <c r="G290" i="2"/>
  <c r="H290" i="2" s="1"/>
  <c r="N291" i="2" l="1"/>
  <c r="O291" i="2" s="1"/>
  <c r="U290" i="2"/>
  <c r="V290" i="2" s="1"/>
  <c r="G291" i="2"/>
  <c r="H291" i="2" s="1"/>
  <c r="U291" i="2" l="1"/>
  <c r="V291" i="2" s="1"/>
  <c r="N292" i="2"/>
  <c r="O292" i="2" s="1"/>
  <c r="G292" i="2"/>
  <c r="H292" i="2" s="1"/>
  <c r="N293" i="2" l="1"/>
  <c r="O293" i="2" s="1"/>
  <c r="U292" i="2"/>
  <c r="V292" i="2" s="1"/>
  <c r="G293" i="2"/>
  <c r="H293" i="2" s="1"/>
  <c r="U293" i="2" l="1"/>
  <c r="V293" i="2" s="1"/>
  <c r="G294" i="2"/>
  <c r="H294" i="2" s="1"/>
  <c r="N294" i="2"/>
  <c r="O294" i="2" s="1"/>
  <c r="G295" i="2" l="1"/>
  <c r="H295" i="2" s="1"/>
  <c r="N295" i="2"/>
  <c r="O295" i="2" s="1"/>
  <c r="U294" i="2"/>
  <c r="V294" i="2" s="1"/>
  <c r="N296" i="2" l="1"/>
  <c r="O296" i="2" s="1"/>
  <c r="U295" i="2"/>
  <c r="V295" i="2" s="1"/>
  <c r="G296" i="2"/>
  <c r="H296" i="2" s="1"/>
  <c r="U296" i="2" l="1"/>
  <c r="V296" i="2" s="1"/>
  <c r="G297" i="2"/>
  <c r="H297" i="2" s="1"/>
  <c r="N297" i="2"/>
  <c r="O297" i="2" s="1"/>
  <c r="G298" i="2" l="1"/>
  <c r="H298" i="2" s="1"/>
  <c r="N298" i="2"/>
  <c r="O298" i="2" s="1"/>
  <c r="U297" i="2"/>
  <c r="V297" i="2" s="1"/>
  <c r="N299" i="2" l="1"/>
  <c r="O299" i="2" s="1"/>
  <c r="U298" i="2"/>
  <c r="V298" i="2" s="1"/>
  <c r="G299" i="2"/>
  <c r="H299" i="2" s="1"/>
  <c r="U299" i="2" l="1"/>
  <c r="V299" i="2" s="1"/>
  <c r="G300" i="2"/>
  <c r="H300" i="2" s="1"/>
  <c r="N300" i="2"/>
  <c r="O300" i="2" s="1"/>
  <c r="G301" i="2" l="1"/>
  <c r="H301" i="2" s="1"/>
  <c r="N301" i="2"/>
  <c r="O301" i="2" s="1"/>
  <c r="U300" i="2"/>
  <c r="V300" i="2" s="1"/>
  <c r="N302" i="2" l="1"/>
  <c r="O302" i="2" s="1"/>
  <c r="U301" i="2"/>
  <c r="V301" i="2" s="1"/>
  <c r="G302" i="2"/>
  <c r="H302" i="2" s="1"/>
  <c r="U302" i="2" l="1"/>
  <c r="V302" i="2" s="1"/>
  <c r="G303" i="2"/>
  <c r="H303" i="2" s="1"/>
  <c r="N303" i="2"/>
  <c r="O303" i="2" s="1"/>
  <c r="G304" i="2" l="1"/>
  <c r="H304" i="2" s="1"/>
  <c r="N304" i="2"/>
  <c r="O304" i="2" s="1"/>
  <c r="U303" i="2"/>
  <c r="V303" i="2" s="1"/>
  <c r="N305" i="2" l="1"/>
  <c r="O305" i="2" s="1"/>
  <c r="U304" i="2"/>
  <c r="V304" i="2" s="1"/>
  <c r="G305" i="2"/>
  <c r="H305" i="2" s="1"/>
  <c r="U305" i="2" l="1"/>
  <c r="V305" i="2" s="1"/>
  <c r="G306" i="2"/>
  <c r="H306" i="2" s="1"/>
  <c r="N306" i="2"/>
  <c r="O306" i="2" s="1"/>
  <c r="G307" i="2" l="1"/>
  <c r="H307" i="2" s="1"/>
  <c r="N307" i="2"/>
  <c r="O307" i="2" s="1"/>
  <c r="U306" i="2"/>
  <c r="V306" i="2" s="1"/>
  <c r="N308" i="2" l="1"/>
  <c r="O308" i="2" s="1"/>
  <c r="U307" i="2"/>
  <c r="V307" i="2" s="1"/>
  <c r="G308" i="2"/>
  <c r="H308" i="2" s="1"/>
  <c r="U308" i="2" l="1"/>
  <c r="V308" i="2" s="1"/>
  <c r="G309" i="2"/>
  <c r="H309" i="2" s="1"/>
  <c r="N309" i="2"/>
  <c r="O309" i="2" s="1"/>
  <c r="G310" i="2" l="1"/>
  <c r="H310" i="2" s="1"/>
  <c r="N310" i="2"/>
  <c r="O310" i="2" s="1"/>
  <c r="U309" i="2"/>
  <c r="V309" i="2" s="1"/>
  <c r="N311" i="2" l="1"/>
  <c r="O311" i="2" s="1"/>
  <c r="U310" i="2"/>
  <c r="V310" i="2" s="1"/>
  <c r="G311" i="2"/>
  <c r="H311" i="2" s="1"/>
  <c r="U311" i="2" l="1"/>
  <c r="V311" i="2" s="1"/>
  <c r="G312" i="2"/>
  <c r="H312" i="2" s="1"/>
  <c r="N312" i="2"/>
  <c r="O312" i="2" s="1"/>
  <c r="G313" i="2" l="1"/>
  <c r="H313" i="2" s="1"/>
  <c r="N313" i="2"/>
  <c r="O313" i="2" s="1"/>
  <c r="U312" i="2"/>
  <c r="V312" i="2" s="1"/>
  <c r="N314" i="2" l="1"/>
  <c r="O314" i="2" s="1"/>
  <c r="U313" i="2"/>
  <c r="V313" i="2" s="1"/>
  <c r="G314" i="2"/>
  <c r="H314" i="2" s="1"/>
  <c r="U314" i="2" l="1"/>
  <c r="V314" i="2" s="1"/>
  <c r="G315" i="2"/>
  <c r="H315" i="2" s="1"/>
  <c r="N315" i="2"/>
  <c r="O315" i="2" s="1"/>
  <c r="G316" i="2" l="1"/>
  <c r="H316" i="2" s="1"/>
  <c r="N316" i="2"/>
  <c r="O316" i="2" s="1"/>
  <c r="U315" i="2"/>
  <c r="V315" i="2" s="1"/>
  <c r="N317" i="2" l="1"/>
  <c r="O317" i="2" s="1"/>
  <c r="U316" i="2"/>
  <c r="V316" i="2" s="1"/>
  <c r="G317" i="2"/>
  <c r="H317" i="2" s="1"/>
  <c r="U317" i="2" l="1"/>
  <c r="V317" i="2" s="1"/>
  <c r="G318" i="2"/>
  <c r="H318" i="2" s="1"/>
  <c r="N318" i="2"/>
  <c r="O318" i="2" s="1"/>
  <c r="G319" i="2" l="1"/>
  <c r="H319" i="2" s="1"/>
  <c r="N319" i="2"/>
  <c r="O319" i="2" s="1"/>
  <c r="U318" i="2"/>
  <c r="V318" i="2" s="1"/>
  <c r="N320" i="2" l="1"/>
  <c r="O320" i="2" s="1"/>
  <c r="U319" i="2"/>
  <c r="V319" i="2" s="1"/>
  <c r="G320" i="2"/>
  <c r="H320" i="2" s="1"/>
  <c r="U320" i="2" l="1"/>
  <c r="V320" i="2" s="1"/>
  <c r="G321" i="2"/>
  <c r="H321" i="2" s="1"/>
  <c r="N321" i="2"/>
  <c r="O321" i="2" s="1"/>
  <c r="G322" i="2" l="1"/>
  <c r="H322" i="2" s="1"/>
  <c r="N322" i="2"/>
  <c r="O322" i="2" s="1"/>
  <c r="U321" i="2"/>
  <c r="V321" i="2" s="1"/>
  <c r="N323" i="2" l="1"/>
  <c r="O323" i="2" s="1"/>
  <c r="U322" i="2"/>
  <c r="V322" i="2" s="1"/>
  <c r="G323" i="2"/>
  <c r="H323" i="2" s="1"/>
  <c r="U323" i="2" l="1"/>
  <c r="V323" i="2" s="1"/>
  <c r="G324" i="2"/>
  <c r="H324" i="2" s="1"/>
  <c r="N324" i="2"/>
  <c r="O324" i="2" s="1"/>
  <c r="G325" i="2" l="1"/>
  <c r="H325" i="2" s="1"/>
  <c r="N325" i="2"/>
  <c r="O325" i="2" s="1"/>
  <c r="U324" i="2"/>
  <c r="V324" i="2" s="1"/>
  <c r="N326" i="2" l="1"/>
  <c r="O326" i="2" s="1"/>
  <c r="G326" i="2"/>
  <c r="H326" i="2" s="1"/>
  <c r="U325" i="2"/>
  <c r="V325" i="2" s="1"/>
  <c r="G327" i="2" l="1"/>
  <c r="H327" i="2" s="1"/>
  <c r="U326" i="2"/>
  <c r="V326" i="2" s="1"/>
  <c r="N327" i="2"/>
  <c r="O327" i="2" s="1"/>
  <c r="U327" i="2" l="1"/>
  <c r="V327" i="2" s="1"/>
  <c r="N328" i="2"/>
  <c r="O328" i="2" s="1"/>
  <c r="G328" i="2"/>
  <c r="H328" i="2" s="1"/>
  <c r="N329" i="2" l="1"/>
  <c r="O329" i="2" s="1"/>
  <c r="G329" i="2"/>
  <c r="H329" i="2" s="1"/>
  <c r="U328" i="2"/>
  <c r="V328" i="2" s="1"/>
  <c r="G330" i="2" l="1"/>
  <c r="H330" i="2" s="1"/>
  <c r="U329" i="2"/>
  <c r="V329" i="2" s="1"/>
  <c r="N330" i="2"/>
  <c r="O330" i="2" s="1"/>
  <c r="U330" i="2" l="1"/>
  <c r="V330" i="2" s="1"/>
  <c r="N331" i="2"/>
  <c r="O331" i="2" s="1"/>
  <c r="G331" i="2"/>
  <c r="H331" i="2" s="1"/>
  <c r="N332" i="2" l="1"/>
  <c r="O332" i="2" s="1"/>
  <c r="G332" i="2"/>
  <c r="H332" i="2" s="1"/>
  <c r="U331" i="2"/>
  <c r="V331" i="2" s="1"/>
  <c r="G333" i="2" l="1"/>
  <c r="H333" i="2" s="1"/>
  <c r="U332" i="2"/>
  <c r="V332" i="2" s="1"/>
  <c r="N333" i="2"/>
  <c r="O333" i="2" s="1"/>
  <c r="U333" i="2" l="1"/>
  <c r="V333" i="2" s="1"/>
  <c r="N334" i="2"/>
  <c r="O334" i="2" s="1"/>
  <c r="G334" i="2"/>
  <c r="H334" i="2" s="1"/>
  <c r="N335" i="2" l="1"/>
  <c r="O335" i="2" s="1"/>
  <c r="G335" i="2"/>
  <c r="H335" i="2" s="1"/>
  <c r="U334" i="2"/>
  <c r="V334" i="2" s="1"/>
  <c r="G336" i="2" l="1"/>
  <c r="H336" i="2" s="1"/>
  <c r="U335" i="2"/>
  <c r="V335" i="2" s="1"/>
  <c r="N336" i="2"/>
  <c r="O336" i="2" s="1"/>
  <c r="U336" i="2" l="1"/>
  <c r="V336" i="2" s="1"/>
  <c r="N337" i="2"/>
  <c r="O337" i="2" s="1"/>
  <c r="G337" i="2"/>
  <c r="H337" i="2" s="1"/>
  <c r="N338" i="2" l="1"/>
  <c r="O338" i="2" s="1"/>
  <c r="U337" i="2"/>
  <c r="V337" i="2" s="1"/>
  <c r="G338" i="2"/>
  <c r="H338" i="2" s="1"/>
  <c r="U338" i="2" l="1"/>
  <c r="V338" i="2" s="1"/>
  <c r="G339" i="2"/>
  <c r="H339" i="2" s="1"/>
  <c r="N339" i="2"/>
  <c r="O339" i="2" s="1"/>
  <c r="N340" i="2" l="1"/>
  <c r="O340" i="2" s="1"/>
  <c r="G340" i="2"/>
  <c r="H340" i="2" s="1"/>
  <c r="U339" i="2"/>
  <c r="V339" i="2" s="1"/>
  <c r="N341" i="2" l="1"/>
  <c r="O341" i="2" s="1"/>
  <c r="G341" i="2"/>
  <c r="H341" i="2" s="1"/>
  <c r="U340" i="2"/>
  <c r="V340" i="2" s="1"/>
  <c r="U341" i="2" l="1"/>
  <c r="V341" i="2" s="1"/>
  <c r="G342" i="2"/>
  <c r="H342" i="2" s="1"/>
  <c r="N342" i="2"/>
  <c r="O342" i="2" s="1"/>
  <c r="G343" i="2" l="1"/>
  <c r="H343" i="2" s="1"/>
  <c r="N343" i="2"/>
  <c r="O343" i="2" s="1"/>
  <c r="U342" i="2"/>
  <c r="V342" i="2" s="1"/>
  <c r="N344" i="2" l="1"/>
  <c r="O344" i="2" s="1"/>
  <c r="U343" i="2"/>
  <c r="V343" i="2" s="1"/>
  <c r="G344" i="2"/>
  <c r="H344" i="2" s="1"/>
  <c r="U344" i="2" l="1"/>
  <c r="V344" i="2" s="1"/>
  <c r="G345" i="2"/>
  <c r="H345" i="2" s="1"/>
  <c r="N345" i="2"/>
  <c r="O345" i="2" s="1"/>
  <c r="G346" i="2" l="1"/>
  <c r="H346" i="2" s="1"/>
  <c r="U345" i="2"/>
  <c r="V345" i="2" s="1"/>
  <c r="N346" i="2"/>
  <c r="O346" i="2" s="1"/>
  <c r="U346" i="2" l="1"/>
  <c r="V346" i="2" s="1"/>
  <c r="G347" i="2"/>
  <c r="H347" i="2" s="1"/>
  <c r="N347" i="2"/>
  <c r="O347" i="2" s="1"/>
  <c r="G348" i="2" l="1"/>
  <c r="H348" i="2" s="1"/>
  <c r="N348" i="2"/>
  <c r="O348" i="2" s="1"/>
  <c r="U347" i="2"/>
  <c r="V347" i="2" s="1"/>
  <c r="N349" i="2" l="1"/>
  <c r="O349" i="2" s="1"/>
  <c r="U348" i="2"/>
  <c r="V348" i="2" s="1"/>
  <c r="G349" i="2"/>
  <c r="H349" i="2" s="1"/>
  <c r="U349" i="2" l="1"/>
  <c r="V349" i="2" s="1"/>
  <c r="G350" i="2"/>
  <c r="H350" i="2" s="1"/>
  <c r="N350" i="2"/>
  <c r="O350" i="2" s="1"/>
  <c r="G351" i="2" l="1"/>
  <c r="H351" i="2" s="1"/>
  <c r="U350" i="2"/>
  <c r="V350" i="2" s="1"/>
  <c r="N351" i="2"/>
  <c r="O351" i="2" s="1"/>
  <c r="U351" i="2" l="1"/>
  <c r="V351" i="2" s="1"/>
  <c r="N352" i="2"/>
  <c r="O352" i="2" s="1"/>
  <c r="G352" i="2"/>
  <c r="H352" i="2" s="1"/>
  <c r="N353" i="2" l="1"/>
  <c r="O353" i="2" s="1"/>
  <c r="G353" i="2"/>
  <c r="H353" i="2" s="1"/>
  <c r="U352" i="2"/>
  <c r="V352" i="2" s="1"/>
  <c r="G354" i="2" l="1"/>
  <c r="H354" i="2" s="1"/>
  <c r="U353" i="2"/>
  <c r="V353" i="2" s="1"/>
  <c r="N354" i="2"/>
  <c r="O354" i="2" s="1"/>
  <c r="U354" i="2" l="1"/>
  <c r="V354" i="2" s="1"/>
  <c r="G355" i="2"/>
  <c r="H355" i="2" s="1"/>
  <c r="N355" i="2"/>
  <c r="O355" i="2" s="1"/>
  <c r="G356" i="2" l="1"/>
  <c r="H356" i="2" s="1"/>
  <c r="N356" i="2"/>
  <c r="O356" i="2" s="1"/>
  <c r="U355" i="2"/>
  <c r="V355" i="2" s="1"/>
  <c r="N357" i="2" l="1"/>
  <c r="O357" i="2" s="1"/>
  <c r="G357" i="2"/>
  <c r="H357" i="2" s="1"/>
  <c r="U356" i="2"/>
  <c r="V356" i="2" s="1"/>
  <c r="G358" i="2" l="1"/>
  <c r="H358" i="2" s="1"/>
  <c r="U357" i="2"/>
  <c r="V357" i="2" s="1"/>
  <c r="N358" i="2"/>
  <c r="O358" i="2" s="1"/>
  <c r="U358" i="2" l="1"/>
  <c r="V358" i="2" s="1"/>
  <c r="N359" i="2"/>
  <c r="O359" i="2" s="1"/>
  <c r="G359" i="2"/>
  <c r="H359" i="2" s="1"/>
  <c r="N360" i="2" l="1"/>
  <c r="O360" i="2" s="1"/>
  <c r="U359" i="2"/>
  <c r="V359" i="2" s="1"/>
  <c r="G360" i="2"/>
  <c r="H360" i="2" s="1"/>
  <c r="U360" i="2" l="1"/>
  <c r="V360" i="2" s="1"/>
  <c r="N361" i="2"/>
  <c r="O361" i="2" s="1"/>
  <c r="G361" i="2"/>
  <c r="H361" i="2" s="1"/>
  <c r="N362" i="2" l="1"/>
  <c r="O362" i="2" s="1"/>
  <c r="G362" i="2"/>
  <c r="H362" i="2" s="1"/>
  <c r="U361" i="2"/>
  <c r="V361" i="2" s="1"/>
  <c r="G363" i="2" l="1"/>
  <c r="H363" i="2" s="1"/>
  <c r="U362" i="2"/>
  <c r="V362" i="2" s="1"/>
  <c r="N363" i="2"/>
  <c r="O363" i="2" s="1"/>
  <c r="U363" i="2" l="1"/>
  <c r="V363" i="2" s="1"/>
  <c r="N364" i="2"/>
  <c r="O364" i="2" s="1"/>
  <c r="G364" i="2"/>
  <c r="H364" i="2" s="1"/>
  <c r="N365" i="2" l="1"/>
  <c r="O365" i="2" s="1"/>
  <c r="G365" i="2"/>
  <c r="H365" i="2" s="1"/>
  <c r="U364" i="2"/>
  <c r="V364" i="2" s="1"/>
  <c r="G366" i="2" l="1"/>
  <c r="H366" i="2" s="1"/>
  <c r="U365" i="2"/>
  <c r="V365" i="2" s="1"/>
  <c r="N366" i="2"/>
  <c r="O366" i="2" s="1"/>
  <c r="U366" i="2" l="1"/>
  <c r="V366" i="2" s="1"/>
  <c r="N368" i="2"/>
  <c r="O368" i="2" s="1"/>
  <c r="N367" i="2"/>
  <c r="O367" i="2" s="1"/>
  <c r="G368" i="2"/>
  <c r="H368" i="2" s="1"/>
  <c r="G367" i="2"/>
  <c r="H367" i="2" s="1"/>
  <c r="U368" i="2" l="1"/>
  <c r="V368" i="2" s="1"/>
  <c r="U367" i="2"/>
  <c r="V367" i="2" s="1"/>
</calcChain>
</file>

<file path=xl/sharedStrings.xml><?xml version="1.0" encoding="utf-8"?>
<sst xmlns="http://schemas.openxmlformats.org/spreadsheetml/2006/main" count="837" uniqueCount="73">
  <si>
    <t>MATIN</t>
  </si>
  <si>
    <t>MIDI</t>
  </si>
  <si>
    <t>SOIR</t>
  </si>
  <si>
    <t xml:space="preserve">Date </t>
  </si>
  <si>
    <t>Glycémie T0</t>
  </si>
  <si>
    <t>Algo</t>
  </si>
  <si>
    <t>Glucides</t>
  </si>
  <si>
    <t>Correction</t>
  </si>
  <si>
    <t>NR</t>
  </si>
  <si>
    <t>Glycémie T+3h</t>
  </si>
  <si>
    <t>Glycémie T0 (M)</t>
  </si>
  <si>
    <t>Algo (M)</t>
  </si>
  <si>
    <t>Glucides (M)</t>
  </si>
  <si>
    <t>NR (M)</t>
  </si>
  <si>
    <t>Glycémie T+3h (M)</t>
  </si>
  <si>
    <t>Glycémie T0 (S)</t>
  </si>
  <si>
    <t>Algo (S)</t>
  </si>
  <si>
    <t>Glucides (S)</t>
  </si>
  <si>
    <t>Correction (S)</t>
  </si>
  <si>
    <t>NR (S)</t>
  </si>
  <si>
    <t>ABASAGLAR</t>
  </si>
  <si>
    <t>glycémie T+3h (S)</t>
  </si>
  <si>
    <t>Commentaires</t>
  </si>
  <si>
    <t>Calcul NR</t>
  </si>
  <si>
    <t>Calcul NR (M)</t>
  </si>
  <si>
    <t>Calcul NR (S)</t>
  </si>
  <si>
    <t>Resucrage</t>
  </si>
  <si>
    <t>Mardi</t>
  </si>
  <si>
    <t>Lundi</t>
  </si>
  <si>
    <t>Jeudi</t>
  </si>
  <si>
    <t>Vendredi</t>
  </si>
  <si>
    <t>Samedi</t>
  </si>
  <si>
    <t>Dimanche</t>
  </si>
  <si>
    <t>Mercredi</t>
  </si>
  <si>
    <t>Jour</t>
  </si>
  <si>
    <t>JOURNEE</t>
  </si>
  <si>
    <t>Correction (M)</t>
  </si>
  <si>
    <t xml:space="preserve">soir : pas lente ni rapide/ endormi </t>
  </si>
  <si>
    <t>midi 2*180g nuggets poulet + barre céréales</t>
  </si>
  <si>
    <t>soir : 1 naan fromage + 170g riz + viande sauce</t>
  </si>
  <si>
    <t xml:space="preserve">soir : 2*4 tenders + Malo chocolat </t>
  </si>
  <si>
    <t xml:space="preserve">480g (6 tenders de 6AM fried chicken) à 16% </t>
  </si>
  <si>
    <t xml:space="preserve">soir : 2 naans from + 180g riz + sauce + yaourt brassé </t>
  </si>
  <si>
    <t>soir 5 tenders B&amp;W</t>
  </si>
  <si>
    <t>GLYCT3_MIN</t>
  </si>
  <si>
    <t>Key</t>
  </si>
  <si>
    <t>Value</t>
  </si>
  <si>
    <t>Description</t>
  </si>
  <si>
    <t>GLYCT3_MAX</t>
  </si>
  <si>
    <t>INCR_ALGO</t>
  </si>
  <si>
    <t>Valeur de l'incrément avec lequel l'algo évolue</t>
  </si>
  <si>
    <t>SEUIL_MIN_CORR</t>
  </si>
  <si>
    <t>SEUIL_MAX_CORR</t>
  </si>
  <si>
    <t>Seuil de glycémie minimum à partir duquel une correction est appliquée</t>
  </si>
  <si>
    <t>Seuil de glycémie maximum à partir duquel une correction est appliquée</t>
  </si>
  <si>
    <t>GLY_CIBLE</t>
  </si>
  <si>
    <t>Glycémie cible permettant de calculer les corrections et les doses</t>
  </si>
  <si>
    <t>DELTA_GLY_CORR</t>
  </si>
  <si>
    <t>Dose minimal possible pour l'insuline : 1 ou 0.5 selon le crayon utilisé</t>
  </si>
  <si>
    <t>UNITE_INSU</t>
  </si>
  <si>
    <t>Valeur de la glycémie à T+3h au-dessus laquelle l'algo doit s'adapter pour augmenter</t>
  </si>
  <si>
    <t>Valeur de la glycémie à T+3h en-dessous laquelle l'algo doit s'adapter pour baisser</t>
  </si>
  <si>
    <t>Valeur glycémique que fait baisser 1 ou 0,5 unité d'insuline selon UNITE_INSU</t>
  </si>
  <si>
    <t>Exemple</t>
  </si>
  <si>
    <t>Si le patient est sous les 100 mg/dL à +3h alors l'algo est trop fort</t>
  </si>
  <si>
    <t>Si le patient est au-dessus des 150 mg/dL à +3h sur 3 jours consécutifs alors l'algo est trop faible</t>
  </si>
  <si>
    <t>On ajuste l'algo par palier de 0,1</t>
  </si>
  <si>
    <t>Si le patient est sous les 100 mg/dL au moment du repas, alors on fait une correction négative</t>
  </si>
  <si>
    <t>Si le patient est au-dessus des 125 mg/dL au moment du repas, alors on fait une correction positive</t>
  </si>
  <si>
    <t xml:space="preserve">Glycémie cible pour calculer les doses en prenant en compte la correction </t>
  </si>
  <si>
    <t>Si j'ai un crayon permettant les demie-dose, alors je prends 0,5 sinon 1</t>
  </si>
  <si>
    <t>Si je fais 1 unité, je perds 50 points de glycémie. C'est personnel suivant la sensibilité à l'insuline.
Ici puisque le crayon va de 1/2 unité en 1/2 unité, c'est 25 points par demie-unité d'insuline.</t>
  </si>
  <si>
    <t>Profil de correction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</si>
</sst>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d\-mmm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505050"/>
      </left>
      <right/>
      <top/>
      <bottom/>
      <diagonal/>
    </border>
    <border>
      <left/>
      <right/>
      <top style="thin">
        <color theme="8"/>
      </top>
      <bottom/>
      <diagonal/>
    </border>
    <border>
      <left style="thin">
        <color rgb="FF505050"/>
      </left>
      <right/>
      <top style="thin">
        <color theme="8"/>
      </top>
      <bottom/>
      <diagonal/>
    </border>
    <border>
      <left/>
      <right style="thin">
        <color rgb="FF50505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0" fontId="1" fillId="9" borderId="5" xfId="0" applyFont="1" applyFill="1" applyBorder="1" applyAlignment="1">
      <alignment horizontal="center"/>
    </xf>
    <xf numFmtId="2" fontId="3" fillId="2" borderId="5" xfId="0" applyNumberFormat="1" applyFont="1" applyFill="1" applyBorder="1"/>
    <xf numFmtId="0" fontId="3" fillId="2" borderId="5" xfId="0" applyFont="1" applyFill="1" applyBorder="1"/>
    <xf numFmtId="0" fontId="3" fillId="3" borderId="5" xfId="0" applyFont="1" applyFill="1" applyBorder="1"/>
    <xf numFmtId="0" fontId="3" fillId="4" borderId="5" xfId="0" applyFont="1" applyFill="1" applyBorder="1"/>
    <xf numFmtId="0" fontId="3" fillId="8" borderId="5" xfId="0" applyFont="1" applyFill="1" applyBorder="1"/>
    <xf numFmtId="1" fontId="3" fillId="2" borderId="5" xfId="0" applyNumberFormat="1" applyFont="1" applyFill="1" applyBorder="1"/>
    <xf numFmtId="1" fontId="2" fillId="2" borderId="5" xfId="0" applyNumberFormat="1" applyFont="1" applyFill="1" applyBorder="1"/>
    <xf numFmtId="1" fontId="3" fillId="3" borderId="5" xfId="0" applyNumberFormat="1" applyFont="1" applyFill="1" applyBorder="1"/>
    <xf numFmtId="1" fontId="2" fillId="3" borderId="5" xfId="0" applyNumberFormat="1" applyFont="1" applyFill="1" applyBorder="1"/>
    <xf numFmtId="0" fontId="2" fillId="2" borderId="5" xfId="0" applyFont="1" applyFill="1" applyBorder="1"/>
    <xf numFmtId="0" fontId="2" fillId="3" borderId="5" xfId="0" applyFont="1" applyFill="1" applyBorder="1"/>
    <xf numFmtId="0" fontId="2" fillId="4" borderId="5" xfId="0" applyFont="1" applyFill="1" applyBorder="1"/>
    <xf numFmtId="1" fontId="3" fillId="4" borderId="5" xfId="0" applyNumberFormat="1" applyFont="1" applyFill="1" applyBorder="1"/>
    <xf numFmtId="1" fontId="2" fillId="4" borderId="5" xfId="0" applyNumberFormat="1" applyFont="1" applyFill="1" applyBorder="1"/>
    <xf numFmtId="0" fontId="0" fillId="2" borderId="5" xfId="0" applyFill="1" applyBorder="1"/>
    <xf numFmtId="0" fontId="0" fillId="3" borderId="5" xfId="0" applyFill="1" applyBorder="1"/>
    <xf numFmtId="0" fontId="0" fillId="4" borderId="5" xfId="0" applyFill="1" applyBorder="1"/>
    <xf numFmtId="0" fontId="0" fillId="8" borderId="5" xfId="0" applyFill="1" applyBorder="1"/>
    <xf numFmtId="0" fontId="0" fillId="2" borderId="6" xfId="0" applyFill="1" applyBorder="1"/>
    <xf numFmtId="0" fontId="0" fillId="3" borderId="6" xfId="0" applyFill="1" applyBorder="1"/>
    <xf numFmtId="1" fontId="2" fillId="4" borderId="6" xfId="0" applyNumberFormat="1" applyFont="1" applyFill="1" applyBorder="1"/>
    <xf numFmtId="0" fontId="0" fillId="4" borderId="6" xfId="0" applyFill="1" applyBorder="1"/>
    <xf numFmtId="0" fontId="0" fillId="8" borderId="6" xfId="0" applyFill="1" applyBorder="1"/>
    <xf numFmtId="1" fontId="0" fillId="0" borderId="0" xfId="0" applyNumberFormat="1"/>
    <xf numFmtId="2" fontId="0" fillId="2" borderId="5" xfId="0" applyNumberFormat="1" applyFill="1" applyBorder="1"/>
    <xf numFmtId="2" fontId="0" fillId="2" borderId="6" xfId="0" applyNumberFormat="1" applyFill="1" applyBorder="1"/>
    <xf numFmtId="0" fontId="1" fillId="5" borderId="5" xfId="0" applyFont="1" applyFill="1" applyBorder="1" applyAlignment="1">
      <alignment horizontal="center"/>
    </xf>
    <xf numFmtId="2" fontId="1" fillId="6" borderId="5" xfId="0" applyNumberFormat="1" applyFont="1" applyFill="1" applyBorder="1" applyAlignment="1">
      <alignment horizontal="center"/>
    </xf>
    <xf numFmtId="2" fontId="1" fillId="7" borderId="5" xfId="0" applyNumberFormat="1" applyFont="1" applyFill="1" applyBorder="1" applyAlignment="1">
      <alignment horizontal="center"/>
    </xf>
    <xf numFmtId="0" fontId="3" fillId="10" borderId="4" xfId="0" applyFont="1" applyFill="1" applyBorder="1"/>
    <xf numFmtId="164" fontId="3" fillId="10" borderId="1" xfId="0" applyNumberFormat="1" applyFont="1" applyFill="1" applyBorder="1"/>
    <xf numFmtId="0" fontId="0" fillId="10" borderId="2" xfId="0" applyFill="1" applyBorder="1"/>
    <xf numFmtId="164" fontId="0" fillId="10" borderId="3" xfId="0" applyNumberForma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NumberFormat="1"/>
  </cellXfs>
  <cellStyles count="1">
    <cellStyle name="Normal" xfId="0" builtinId="0"/>
  </cellStyles>
  <dxfs count="75">
    <dxf>
      <font>
        <b val="0"/>
      </font>
      <fill>
        <patternFill>
          <fgColor indexed="64"/>
          <bgColor theme="6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>
          <fgColor indexed="64"/>
          <bgColor theme="5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1" formatCode="0"/>
      <fill>
        <patternFill>
          <fgColor indexed="64"/>
          <bgColor theme="5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>
          <fgColor indexed="64"/>
          <bgColor theme="5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>
          <fgColor indexed="64"/>
          <bgColor theme="5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>
          <fgColor indexed="64"/>
          <bgColor theme="5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>
          <fgColor indexed="64"/>
          <bgColor theme="5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>
          <fgColor indexed="64"/>
          <bgColor theme="5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>
          <fgColor indexed="64"/>
          <bgColor theme="5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1" formatCode="0"/>
      <fill>
        <patternFill>
          <fgColor indexed="64"/>
          <bgColor theme="5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1" formatCode="0"/>
      <fill>
        <patternFill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1" formatCode="0"/>
      <fill>
        <patternFill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1" formatCode="0"/>
      <fill>
        <patternFill>
          <fgColor indexed="64"/>
          <bgColor theme="8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2" formatCode="0.00"/>
      <fill>
        <patternFill>
          <fgColor indexed="64"/>
          <bgColor theme="8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>
          <fgColor indexed="64"/>
          <bgColor theme="8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>
          <fgColor indexed="64"/>
          <bgColor theme="8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1" formatCode="0"/>
      <fill>
        <patternFill>
          <fgColor indexed="64"/>
          <bgColor theme="8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40C]d\-mmm;@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rgb="FF505050"/>
        </left>
        <right style="thin">
          <color indexed="64"/>
        </right>
        <top style="thin">
          <color theme="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thin">
          <color theme="8"/>
        </top>
        <bottom/>
      </border>
    </dxf>
    <dxf>
      <border outline="0">
        <left style="thin">
          <color rgb="FF505050"/>
        </left>
      </border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59999389629810485"/>
        </patternFill>
      </fill>
      <border diagonalUp="0" diagonalDown="0" outline="0">
        <left style="thin">
          <color rgb="FF505050"/>
        </left>
        <right style="thin">
          <color rgb="FF505050"/>
        </right>
        <top/>
        <bottom/>
      </border>
    </dxf>
    <dxf>
      <font>
        <b/>
        <i val="0"/>
        <color rgb="FFFF0000"/>
      </font>
      <fill>
        <patternFill>
          <bgColor theme="5" tint="0.59996337778862885"/>
        </patternFill>
      </fill>
    </dxf>
    <dxf>
      <font>
        <b/>
        <i val="0"/>
        <color rgb="FFFF0000"/>
      </font>
      <fill>
        <patternFill>
          <bgColor theme="5" tint="0.59996337778862885"/>
        </patternFill>
      </fill>
    </dxf>
    <dxf>
      <font>
        <b/>
        <i val="0"/>
        <color rgb="FFFF0000"/>
      </font>
      <fill>
        <patternFill>
          <bgColor theme="9" tint="0.59996337778862885"/>
        </patternFill>
      </fill>
    </dxf>
    <dxf>
      <font>
        <b/>
        <i val="0"/>
        <color rgb="FFFF0000"/>
      </font>
      <fill>
        <patternFill>
          <bgColor theme="9" tint="0.59996337778862885"/>
        </patternFill>
      </fill>
    </dxf>
    <dxf>
      <font>
        <b/>
        <i val="0"/>
        <color rgb="FFFF0000"/>
      </font>
      <fill>
        <patternFill>
          <bgColor theme="8" tint="0.59996337778862885"/>
        </patternFill>
      </fill>
    </dxf>
    <dxf>
      <font>
        <b/>
        <i val="0"/>
        <color rgb="FFFF0000"/>
      </font>
      <fill>
        <patternFill patternType="solid">
          <bgColor theme="8" tint="0.59996337778862885"/>
        </patternFill>
      </fill>
    </dxf>
    <dxf>
      <font>
        <b/>
        <i val="0"/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numFmt numFmtId="0" formatCode="General"/>
    </dxf>
    <dxf>
      <font>
        <b val="0"/>
      </font>
      <numFmt numFmtId="0" formatCode="General"/>
      <fill>
        <patternFill>
          <fgColor indexed="64"/>
          <bgColor theme="5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rgb="FFFF0000"/>
      </font>
      <fill>
        <patternFill>
          <bgColor theme="9" tint="0.59996337778862885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</font>
      <numFmt numFmtId="0" formatCode="General"/>
      <fill>
        <patternFill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40C]d\-mmm;@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rgb="FF505050"/>
        </left>
        <right style="thin">
          <color indexed="64"/>
        </right>
        <top style="thin">
          <color theme="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thin">
          <color theme="8"/>
        </top>
        <bottom/>
      </border>
    </dxf>
    <dxf>
      <font>
        <b/>
        <i val="0"/>
        <color rgb="FFFF0000"/>
      </font>
      <fill>
        <patternFill>
          <bgColor theme="5" tint="0.59996337778862885"/>
        </patternFill>
      </fill>
    </dxf>
    <dxf>
      <font>
        <b/>
        <i val="0"/>
        <color rgb="FFFF0000"/>
      </font>
      <fill>
        <patternFill>
          <bgColor theme="5" tint="0.59996337778862885"/>
        </patternFill>
      </fill>
    </dxf>
    <dxf>
      <font>
        <b/>
        <i val="0"/>
        <color rgb="FFFF0000"/>
      </font>
      <fill>
        <patternFill>
          <bgColor theme="9" tint="0.59996337778862885"/>
        </patternFill>
      </fill>
    </dxf>
    <dxf>
      <font>
        <b/>
        <i val="0"/>
        <color rgb="FFFF0000"/>
      </font>
      <fill>
        <patternFill>
          <bgColor theme="8" tint="0.59996337778862885"/>
        </patternFill>
      </fill>
    </dxf>
    <dxf>
      <font>
        <b/>
        <i val="0"/>
        <color rgb="FFFF0000"/>
      </font>
      <fill>
        <patternFill patternType="solid">
          <bgColor theme="8" tint="0.59996337778862885"/>
        </patternFill>
      </fill>
    </dxf>
    <dxf>
      <font>
        <b/>
        <i val="0"/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 val="0"/>
      </font>
      <fill>
        <patternFill>
          <fgColor indexed="64"/>
          <bgColor theme="6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>
          <fgColor indexed="64"/>
          <bgColor theme="5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1" formatCode="0"/>
      <fill>
        <patternFill>
          <fgColor indexed="64"/>
          <bgColor theme="5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>
          <fgColor indexed="64"/>
          <bgColor theme="5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>
          <fgColor indexed="64"/>
          <bgColor theme="5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>
          <fgColor indexed="64"/>
          <bgColor theme="5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>
          <fgColor indexed="64"/>
          <bgColor theme="5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>
          <fgColor indexed="64"/>
          <bgColor theme="5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1" formatCode="0"/>
      <fill>
        <patternFill>
          <fgColor indexed="64"/>
          <bgColor theme="5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1" formatCode="0"/>
      <fill>
        <patternFill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1" formatCode="0"/>
      <fill>
        <patternFill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1" formatCode="0"/>
      <fill>
        <patternFill>
          <fgColor indexed="64"/>
          <bgColor theme="8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2" formatCode="0.00"/>
      <fill>
        <patternFill>
          <fgColor indexed="64"/>
          <bgColor theme="8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>
          <fgColor indexed="64"/>
          <bgColor theme="8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>
          <fgColor indexed="64"/>
          <bgColor theme="8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1" formatCode="0"/>
      <fill>
        <patternFill>
          <fgColor indexed="64"/>
          <bgColor theme="8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505050"/>
        </left>
      </border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59999389629810485"/>
        </patternFill>
      </fill>
      <border diagonalUp="0" diagonalDown="0" outline="0">
        <left style="thin">
          <color rgb="FF505050"/>
        </left>
        <right style="thin">
          <color rgb="FF50505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Correction en fonction de la glycémie à T0</a:t>
            </a:r>
          </a:p>
        </c:rich>
      </c:tx>
      <c:layout>
        <c:manualLayout>
          <c:xMode val="edge"/>
          <c:yMode val="edge"/>
          <c:x val="0.3149615774562475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Profil_Correction!$C$2</c:f>
              <c:strCache>
                <c:ptCount val="1"/>
                <c:pt idx="0">
                  <c:v>Correction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Profil_Correction!$B$3:$B$213</c:f>
              <c:numCache>
                <c:formatCode>General</c:formatCode>
                <c:ptCount val="211"/>
                <c:pt idx="0">
                  <c:v>250</c:v>
                </c:pt>
                <c:pt idx="1">
                  <c:v>249</c:v>
                </c:pt>
                <c:pt idx="2">
                  <c:v>248</c:v>
                </c:pt>
                <c:pt idx="3">
                  <c:v>247</c:v>
                </c:pt>
                <c:pt idx="4">
                  <c:v>246</c:v>
                </c:pt>
                <c:pt idx="5">
                  <c:v>245</c:v>
                </c:pt>
                <c:pt idx="6">
                  <c:v>244</c:v>
                </c:pt>
                <c:pt idx="7">
                  <c:v>243</c:v>
                </c:pt>
                <c:pt idx="8">
                  <c:v>242</c:v>
                </c:pt>
                <c:pt idx="9">
                  <c:v>241</c:v>
                </c:pt>
                <c:pt idx="10">
                  <c:v>240</c:v>
                </c:pt>
                <c:pt idx="11">
                  <c:v>239</c:v>
                </c:pt>
                <c:pt idx="12">
                  <c:v>238</c:v>
                </c:pt>
                <c:pt idx="13">
                  <c:v>237</c:v>
                </c:pt>
                <c:pt idx="14">
                  <c:v>236</c:v>
                </c:pt>
                <c:pt idx="15">
                  <c:v>235</c:v>
                </c:pt>
                <c:pt idx="16">
                  <c:v>234</c:v>
                </c:pt>
                <c:pt idx="17">
                  <c:v>233</c:v>
                </c:pt>
                <c:pt idx="18">
                  <c:v>232</c:v>
                </c:pt>
                <c:pt idx="19">
                  <c:v>231</c:v>
                </c:pt>
                <c:pt idx="20">
                  <c:v>230</c:v>
                </c:pt>
                <c:pt idx="21">
                  <c:v>229</c:v>
                </c:pt>
                <c:pt idx="22">
                  <c:v>228</c:v>
                </c:pt>
                <c:pt idx="23">
                  <c:v>227</c:v>
                </c:pt>
                <c:pt idx="24">
                  <c:v>226</c:v>
                </c:pt>
                <c:pt idx="25">
                  <c:v>225</c:v>
                </c:pt>
                <c:pt idx="26">
                  <c:v>224</c:v>
                </c:pt>
                <c:pt idx="27">
                  <c:v>223</c:v>
                </c:pt>
                <c:pt idx="28">
                  <c:v>222</c:v>
                </c:pt>
                <c:pt idx="29">
                  <c:v>221</c:v>
                </c:pt>
                <c:pt idx="30">
                  <c:v>220</c:v>
                </c:pt>
                <c:pt idx="31">
                  <c:v>219</c:v>
                </c:pt>
                <c:pt idx="32">
                  <c:v>218</c:v>
                </c:pt>
                <c:pt idx="33">
                  <c:v>217</c:v>
                </c:pt>
                <c:pt idx="34">
                  <c:v>216</c:v>
                </c:pt>
                <c:pt idx="35">
                  <c:v>215</c:v>
                </c:pt>
                <c:pt idx="36">
                  <c:v>214</c:v>
                </c:pt>
                <c:pt idx="37">
                  <c:v>213</c:v>
                </c:pt>
                <c:pt idx="38">
                  <c:v>212</c:v>
                </c:pt>
                <c:pt idx="39">
                  <c:v>211</c:v>
                </c:pt>
                <c:pt idx="40">
                  <c:v>210</c:v>
                </c:pt>
                <c:pt idx="41">
                  <c:v>209</c:v>
                </c:pt>
                <c:pt idx="42">
                  <c:v>208</c:v>
                </c:pt>
                <c:pt idx="43">
                  <c:v>207</c:v>
                </c:pt>
                <c:pt idx="44">
                  <c:v>206</c:v>
                </c:pt>
                <c:pt idx="45">
                  <c:v>205</c:v>
                </c:pt>
                <c:pt idx="46">
                  <c:v>204</c:v>
                </c:pt>
                <c:pt idx="47">
                  <c:v>203</c:v>
                </c:pt>
                <c:pt idx="48">
                  <c:v>202</c:v>
                </c:pt>
                <c:pt idx="49">
                  <c:v>201</c:v>
                </c:pt>
                <c:pt idx="50">
                  <c:v>200</c:v>
                </c:pt>
                <c:pt idx="51">
                  <c:v>199</c:v>
                </c:pt>
                <c:pt idx="52">
                  <c:v>198</c:v>
                </c:pt>
                <c:pt idx="53">
                  <c:v>197</c:v>
                </c:pt>
                <c:pt idx="54">
                  <c:v>196</c:v>
                </c:pt>
                <c:pt idx="55">
                  <c:v>195</c:v>
                </c:pt>
                <c:pt idx="56">
                  <c:v>194</c:v>
                </c:pt>
                <c:pt idx="57">
                  <c:v>193</c:v>
                </c:pt>
                <c:pt idx="58">
                  <c:v>192</c:v>
                </c:pt>
                <c:pt idx="59">
                  <c:v>191</c:v>
                </c:pt>
                <c:pt idx="60">
                  <c:v>190</c:v>
                </c:pt>
                <c:pt idx="61">
                  <c:v>189</c:v>
                </c:pt>
                <c:pt idx="62">
                  <c:v>188</c:v>
                </c:pt>
                <c:pt idx="63">
                  <c:v>187</c:v>
                </c:pt>
                <c:pt idx="64">
                  <c:v>186</c:v>
                </c:pt>
                <c:pt idx="65">
                  <c:v>185</c:v>
                </c:pt>
                <c:pt idx="66">
                  <c:v>184</c:v>
                </c:pt>
                <c:pt idx="67">
                  <c:v>183</c:v>
                </c:pt>
                <c:pt idx="68">
                  <c:v>182</c:v>
                </c:pt>
                <c:pt idx="69">
                  <c:v>181</c:v>
                </c:pt>
                <c:pt idx="70">
                  <c:v>180</c:v>
                </c:pt>
                <c:pt idx="71">
                  <c:v>179</c:v>
                </c:pt>
                <c:pt idx="72">
                  <c:v>178</c:v>
                </c:pt>
                <c:pt idx="73">
                  <c:v>177</c:v>
                </c:pt>
                <c:pt idx="74">
                  <c:v>176</c:v>
                </c:pt>
                <c:pt idx="75">
                  <c:v>175</c:v>
                </c:pt>
                <c:pt idx="76">
                  <c:v>174</c:v>
                </c:pt>
                <c:pt idx="77">
                  <c:v>173</c:v>
                </c:pt>
                <c:pt idx="78">
                  <c:v>172</c:v>
                </c:pt>
                <c:pt idx="79">
                  <c:v>171</c:v>
                </c:pt>
                <c:pt idx="80">
                  <c:v>170</c:v>
                </c:pt>
                <c:pt idx="81">
                  <c:v>169</c:v>
                </c:pt>
                <c:pt idx="82">
                  <c:v>168</c:v>
                </c:pt>
                <c:pt idx="83">
                  <c:v>167</c:v>
                </c:pt>
                <c:pt idx="84">
                  <c:v>166</c:v>
                </c:pt>
                <c:pt idx="85">
                  <c:v>165</c:v>
                </c:pt>
                <c:pt idx="86">
                  <c:v>164</c:v>
                </c:pt>
                <c:pt idx="87">
                  <c:v>163</c:v>
                </c:pt>
                <c:pt idx="88">
                  <c:v>162</c:v>
                </c:pt>
                <c:pt idx="89">
                  <c:v>161</c:v>
                </c:pt>
                <c:pt idx="90">
                  <c:v>160</c:v>
                </c:pt>
                <c:pt idx="91">
                  <c:v>159</c:v>
                </c:pt>
                <c:pt idx="92">
                  <c:v>158</c:v>
                </c:pt>
                <c:pt idx="93">
                  <c:v>157</c:v>
                </c:pt>
                <c:pt idx="94">
                  <c:v>156</c:v>
                </c:pt>
                <c:pt idx="95">
                  <c:v>155</c:v>
                </c:pt>
                <c:pt idx="96">
                  <c:v>154</c:v>
                </c:pt>
                <c:pt idx="97">
                  <c:v>153</c:v>
                </c:pt>
                <c:pt idx="98">
                  <c:v>152</c:v>
                </c:pt>
                <c:pt idx="99">
                  <c:v>151</c:v>
                </c:pt>
                <c:pt idx="100">
                  <c:v>150</c:v>
                </c:pt>
                <c:pt idx="101">
                  <c:v>149</c:v>
                </c:pt>
                <c:pt idx="102">
                  <c:v>148</c:v>
                </c:pt>
                <c:pt idx="103">
                  <c:v>147</c:v>
                </c:pt>
                <c:pt idx="104">
                  <c:v>146</c:v>
                </c:pt>
                <c:pt idx="105">
                  <c:v>145</c:v>
                </c:pt>
                <c:pt idx="106">
                  <c:v>144</c:v>
                </c:pt>
                <c:pt idx="107">
                  <c:v>143</c:v>
                </c:pt>
                <c:pt idx="108">
                  <c:v>142</c:v>
                </c:pt>
                <c:pt idx="109">
                  <c:v>141</c:v>
                </c:pt>
                <c:pt idx="110">
                  <c:v>140</c:v>
                </c:pt>
                <c:pt idx="111">
                  <c:v>139</c:v>
                </c:pt>
                <c:pt idx="112">
                  <c:v>138</c:v>
                </c:pt>
                <c:pt idx="113">
                  <c:v>137</c:v>
                </c:pt>
                <c:pt idx="114">
                  <c:v>136</c:v>
                </c:pt>
                <c:pt idx="115">
                  <c:v>135</c:v>
                </c:pt>
                <c:pt idx="116">
                  <c:v>134</c:v>
                </c:pt>
                <c:pt idx="117">
                  <c:v>133</c:v>
                </c:pt>
                <c:pt idx="118">
                  <c:v>132</c:v>
                </c:pt>
                <c:pt idx="119">
                  <c:v>131</c:v>
                </c:pt>
                <c:pt idx="120">
                  <c:v>130</c:v>
                </c:pt>
                <c:pt idx="121">
                  <c:v>129</c:v>
                </c:pt>
                <c:pt idx="122">
                  <c:v>128</c:v>
                </c:pt>
                <c:pt idx="123">
                  <c:v>127</c:v>
                </c:pt>
                <c:pt idx="124">
                  <c:v>126</c:v>
                </c:pt>
                <c:pt idx="125">
                  <c:v>125</c:v>
                </c:pt>
                <c:pt idx="126">
                  <c:v>124</c:v>
                </c:pt>
                <c:pt idx="127">
                  <c:v>123</c:v>
                </c:pt>
                <c:pt idx="128">
                  <c:v>122</c:v>
                </c:pt>
                <c:pt idx="129">
                  <c:v>121</c:v>
                </c:pt>
                <c:pt idx="130">
                  <c:v>120</c:v>
                </c:pt>
                <c:pt idx="131">
                  <c:v>119</c:v>
                </c:pt>
                <c:pt idx="132">
                  <c:v>118</c:v>
                </c:pt>
                <c:pt idx="133">
                  <c:v>117</c:v>
                </c:pt>
                <c:pt idx="134">
                  <c:v>116</c:v>
                </c:pt>
                <c:pt idx="135">
                  <c:v>115</c:v>
                </c:pt>
                <c:pt idx="136">
                  <c:v>114</c:v>
                </c:pt>
                <c:pt idx="137">
                  <c:v>113</c:v>
                </c:pt>
                <c:pt idx="138">
                  <c:v>112</c:v>
                </c:pt>
                <c:pt idx="139">
                  <c:v>111</c:v>
                </c:pt>
                <c:pt idx="140">
                  <c:v>110</c:v>
                </c:pt>
                <c:pt idx="141">
                  <c:v>109</c:v>
                </c:pt>
                <c:pt idx="142">
                  <c:v>108</c:v>
                </c:pt>
                <c:pt idx="143">
                  <c:v>107</c:v>
                </c:pt>
                <c:pt idx="144">
                  <c:v>106</c:v>
                </c:pt>
                <c:pt idx="145">
                  <c:v>105</c:v>
                </c:pt>
                <c:pt idx="146">
                  <c:v>104</c:v>
                </c:pt>
                <c:pt idx="147">
                  <c:v>103</c:v>
                </c:pt>
                <c:pt idx="148">
                  <c:v>102</c:v>
                </c:pt>
                <c:pt idx="149">
                  <c:v>101</c:v>
                </c:pt>
                <c:pt idx="150">
                  <c:v>100</c:v>
                </c:pt>
                <c:pt idx="151">
                  <c:v>99</c:v>
                </c:pt>
                <c:pt idx="152">
                  <c:v>98</c:v>
                </c:pt>
                <c:pt idx="153">
                  <c:v>97</c:v>
                </c:pt>
                <c:pt idx="154">
                  <c:v>96</c:v>
                </c:pt>
                <c:pt idx="155">
                  <c:v>95</c:v>
                </c:pt>
                <c:pt idx="156">
                  <c:v>94</c:v>
                </c:pt>
                <c:pt idx="157">
                  <c:v>93</c:v>
                </c:pt>
                <c:pt idx="158">
                  <c:v>92</c:v>
                </c:pt>
                <c:pt idx="159">
                  <c:v>91</c:v>
                </c:pt>
                <c:pt idx="160">
                  <c:v>90</c:v>
                </c:pt>
                <c:pt idx="161">
                  <c:v>89</c:v>
                </c:pt>
                <c:pt idx="162">
                  <c:v>88</c:v>
                </c:pt>
                <c:pt idx="163">
                  <c:v>87</c:v>
                </c:pt>
                <c:pt idx="164">
                  <c:v>86</c:v>
                </c:pt>
                <c:pt idx="165">
                  <c:v>85</c:v>
                </c:pt>
                <c:pt idx="166">
                  <c:v>84</c:v>
                </c:pt>
                <c:pt idx="167">
                  <c:v>83</c:v>
                </c:pt>
                <c:pt idx="168">
                  <c:v>82</c:v>
                </c:pt>
                <c:pt idx="169">
                  <c:v>81</c:v>
                </c:pt>
                <c:pt idx="170">
                  <c:v>80</c:v>
                </c:pt>
                <c:pt idx="171">
                  <c:v>79</c:v>
                </c:pt>
                <c:pt idx="172">
                  <c:v>78</c:v>
                </c:pt>
                <c:pt idx="173">
                  <c:v>77</c:v>
                </c:pt>
                <c:pt idx="174">
                  <c:v>76</c:v>
                </c:pt>
                <c:pt idx="175">
                  <c:v>75</c:v>
                </c:pt>
                <c:pt idx="176">
                  <c:v>74</c:v>
                </c:pt>
                <c:pt idx="177">
                  <c:v>73</c:v>
                </c:pt>
                <c:pt idx="178">
                  <c:v>72</c:v>
                </c:pt>
                <c:pt idx="179">
                  <c:v>71</c:v>
                </c:pt>
                <c:pt idx="180">
                  <c:v>70</c:v>
                </c:pt>
                <c:pt idx="181">
                  <c:v>69</c:v>
                </c:pt>
                <c:pt idx="182">
                  <c:v>68</c:v>
                </c:pt>
                <c:pt idx="183">
                  <c:v>67</c:v>
                </c:pt>
                <c:pt idx="184">
                  <c:v>66</c:v>
                </c:pt>
                <c:pt idx="185">
                  <c:v>65</c:v>
                </c:pt>
                <c:pt idx="186">
                  <c:v>64</c:v>
                </c:pt>
                <c:pt idx="187">
                  <c:v>63</c:v>
                </c:pt>
                <c:pt idx="188">
                  <c:v>62</c:v>
                </c:pt>
                <c:pt idx="189">
                  <c:v>61</c:v>
                </c:pt>
                <c:pt idx="190">
                  <c:v>60</c:v>
                </c:pt>
                <c:pt idx="191">
                  <c:v>59</c:v>
                </c:pt>
                <c:pt idx="192">
                  <c:v>58</c:v>
                </c:pt>
                <c:pt idx="193">
                  <c:v>57</c:v>
                </c:pt>
                <c:pt idx="194">
                  <c:v>56</c:v>
                </c:pt>
                <c:pt idx="195">
                  <c:v>55</c:v>
                </c:pt>
                <c:pt idx="196">
                  <c:v>54</c:v>
                </c:pt>
                <c:pt idx="197">
                  <c:v>53</c:v>
                </c:pt>
                <c:pt idx="198">
                  <c:v>52</c:v>
                </c:pt>
                <c:pt idx="199">
                  <c:v>51</c:v>
                </c:pt>
                <c:pt idx="200">
                  <c:v>50</c:v>
                </c:pt>
                <c:pt idx="201">
                  <c:v>49</c:v>
                </c:pt>
                <c:pt idx="202">
                  <c:v>48</c:v>
                </c:pt>
                <c:pt idx="203">
                  <c:v>47</c:v>
                </c:pt>
                <c:pt idx="204">
                  <c:v>46</c:v>
                </c:pt>
                <c:pt idx="205">
                  <c:v>45</c:v>
                </c:pt>
                <c:pt idx="206">
                  <c:v>44</c:v>
                </c:pt>
                <c:pt idx="207">
                  <c:v>43</c:v>
                </c:pt>
                <c:pt idx="208">
                  <c:v>42</c:v>
                </c:pt>
                <c:pt idx="209">
                  <c:v>41</c:v>
                </c:pt>
                <c:pt idx="210">
                  <c:v>40</c:v>
                </c:pt>
              </c:numCache>
            </c:numRef>
          </c:xVal>
          <c:yVal>
            <c:numRef>
              <c:f>Profil_Correction!$C$3:$C$213</c:f>
              <c:numCache>
                <c:formatCode>General</c:formatCode>
                <c:ptCount val="21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-0.5</c:v>
                </c:pt>
                <c:pt idx="152">
                  <c:v>-0.5</c:v>
                </c:pt>
                <c:pt idx="153">
                  <c:v>-0.5</c:v>
                </c:pt>
                <c:pt idx="154">
                  <c:v>-0.5</c:v>
                </c:pt>
                <c:pt idx="155">
                  <c:v>-0.5</c:v>
                </c:pt>
                <c:pt idx="156">
                  <c:v>-0.5</c:v>
                </c:pt>
                <c:pt idx="157">
                  <c:v>-0.5</c:v>
                </c:pt>
                <c:pt idx="158">
                  <c:v>-0.5</c:v>
                </c:pt>
                <c:pt idx="159">
                  <c:v>-0.5</c:v>
                </c:pt>
                <c:pt idx="160">
                  <c:v>-0.5</c:v>
                </c:pt>
                <c:pt idx="161">
                  <c:v>-0.5</c:v>
                </c:pt>
                <c:pt idx="162">
                  <c:v>-0.5</c:v>
                </c:pt>
                <c:pt idx="163">
                  <c:v>-0.5</c:v>
                </c:pt>
                <c:pt idx="164">
                  <c:v>-0.5</c:v>
                </c:pt>
                <c:pt idx="165">
                  <c:v>-0.5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-1.5</c:v>
                </c:pt>
                <c:pt idx="192">
                  <c:v>-1.5</c:v>
                </c:pt>
                <c:pt idx="193">
                  <c:v>-1.5</c:v>
                </c:pt>
                <c:pt idx="194">
                  <c:v>-1.5</c:v>
                </c:pt>
                <c:pt idx="195">
                  <c:v>-1.5</c:v>
                </c:pt>
                <c:pt idx="196">
                  <c:v>-1.5</c:v>
                </c:pt>
                <c:pt idx="197">
                  <c:v>-1.5</c:v>
                </c:pt>
                <c:pt idx="198">
                  <c:v>-1.5</c:v>
                </c:pt>
                <c:pt idx="199">
                  <c:v>-1.5</c:v>
                </c:pt>
                <c:pt idx="200">
                  <c:v>-1.5</c:v>
                </c:pt>
                <c:pt idx="201">
                  <c:v>-1.5</c:v>
                </c:pt>
                <c:pt idx="202">
                  <c:v>-1.5</c:v>
                </c:pt>
                <c:pt idx="203">
                  <c:v>-1.5</c:v>
                </c:pt>
                <c:pt idx="204">
                  <c:v>-1.5</c:v>
                </c:pt>
                <c:pt idx="205">
                  <c:v>-1.5</c:v>
                </c:pt>
                <c:pt idx="206">
                  <c:v>-1.5</c:v>
                </c:pt>
                <c:pt idx="207">
                  <c:v>-1.5</c:v>
                </c:pt>
                <c:pt idx="208">
                  <c:v>-1.5</c:v>
                </c:pt>
                <c:pt idx="209">
                  <c:v>-1.5</c:v>
                </c:pt>
                <c:pt idx="210">
                  <c:v>-1.5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8A-4D6B-8A2A-4E2C09EA0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478672"/>
        <c:axId val="473470992"/>
      </c:scatterChart>
      <c:valAx>
        <c:axId val="47347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3470992"/>
        <c:crosses val="autoZero"/>
        <c:crossBetween val="midCat"/>
      </c:valAx>
      <c:valAx>
        <c:axId val="4734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347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</xdr:colOff>
      <xdr:row>10</xdr:row>
      <xdr:rowOff>30480</xdr:rowOff>
    </xdr:from>
    <xdr:to>
      <xdr:col>4</xdr:col>
      <xdr:colOff>3032760</xdr:colOff>
      <xdr:row>25</xdr:row>
      <xdr:rowOff>30480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8513B45-90B9-4D83-BC16-BE5C83C4B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A64D68-2A70-493E-B46A-8E5E90AA6399}" name="Tableau1" displayName="Tableau1" ref="B1:E9" totalsRowShown="0" headerRowDxfId="41">
  <autoFilter ref="B1:E9" xr:uid="{61A64D68-2A70-493E-B46A-8E5E90AA6399}"/>
  <tableColumns count="4">
    <tableColumn id="1" xr3:uid="{6FC8F020-9B79-46D1-99FD-E9CDB959F677}" name="Key"/>
    <tableColumn id="2" xr3:uid="{0D20F158-35AB-47DE-8B06-AD90DE458DEE}" name="Value" dataDxfId="40"/>
    <tableColumn id="3" xr3:uid="{83BEC7D8-F002-4376-88A3-9A10EF96FFD8}" name="Description"/>
    <tableColumn id="4" xr3:uid="{61882597-124D-400C-B3A8-E008D65D3F62}" name="Exemp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2" displayName="Tableau2" ref="A2:Z368" totalsRowShown="0" headerRowDxfId="74" dataDxfId="73" tableBorderDxfId="72">
  <autoFilter ref="A2:Z368" xr:uid="{00000000-0009-0000-0100-000002000000}"/>
  <tableColumns count="26">
    <tableColumn id="1" xr3:uid="{00000000-0010-0000-0100-000001000000}" name="Jour" dataDxfId="44"/>
    <tableColumn id="2" xr3:uid="{00000000-0010-0000-0100-000002000000}" name="Date " dataDxfId="43"/>
    <tableColumn id="3" xr3:uid="{00000000-0010-0000-0100-000003000000}" name="Glycémie T0" dataDxfId="71"/>
    <tableColumn id="4" xr3:uid="{00000000-0010-0000-0100-000004000000}" name="Algo" dataDxfId="70"/>
    <tableColumn id="5" xr3:uid="{00000000-0010-0000-0100-000005000000}" name="Glucides" dataDxfId="69"/>
    <tableColumn id="6" xr3:uid="{00000000-0010-0000-0100-000006000000}" name="Correction" dataDxfId="42">
      <calculatedColumnFormula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calculatedColumnFormula>
    </tableColumn>
    <tableColumn id="7" xr3:uid="{00000000-0010-0000-0100-000007000000}" name="Calcul NR" dataDxfId="68">
      <calculatedColumnFormula>Tableau2[[#This Row],[Algo]]*Tableau2[[#This Row],[Glucides]]/10</calculatedColumnFormula>
    </tableColumn>
    <tableColumn id="8" xr3:uid="{00000000-0010-0000-0100-000008000000}" name="NR" dataDxfId="67">
      <calculatedColumnFormula>ROUND(2*Tableau2[[#This Row],[Calcul NR]],0)/2+Tableau2[[#This Row],[Correction]]</calculatedColumnFormula>
    </tableColumn>
    <tableColumn id="9" xr3:uid="{00000000-0010-0000-0100-000009000000}" name="Glycémie T+3h" dataDxfId="66"/>
    <tableColumn id="10" xr3:uid="{00000000-0010-0000-0100-00000A000000}" name="Glycémie T0 (M)" dataDxfId="65"/>
    <tableColumn id="11" xr3:uid="{00000000-0010-0000-0100-00000B000000}" name="Algo (M)" dataDxfId="64"/>
    <tableColumn id="12" xr3:uid="{00000000-0010-0000-0100-00000C000000}" name="Glucides (M)" dataDxfId="63"/>
    <tableColumn id="13" xr3:uid="{00000000-0010-0000-0100-00000D000000}" name="Correction (M)" dataDxfId="38">
      <calculatedColumnFormula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calculatedColumnFormula>
    </tableColumn>
    <tableColumn id="14" xr3:uid="{00000000-0010-0000-0100-00000E000000}" name="Calcul NR (M)" dataDxfId="62">
      <calculatedColumnFormula>Tableau2[[#This Row],[Algo (M)]]*Tableau2[[#This Row],[Glucides (M)]]/10</calculatedColumnFormula>
    </tableColumn>
    <tableColumn id="15" xr3:uid="{00000000-0010-0000-0100-00000F000000}" name="NR (M)" dataDxfId="61">
      <calculatedColumnFormula>ROUND(2*Tableau2[[#This Row],[Calcul NR (M)]],0)/2+Tableau2[[#This Row],[Correction (M)]]</calculatedColumnFormula>
    </tableColumn>
    <tableColumn id="16" xr3:uid="{00000000-0010-0000-0100-000010000000}" name="Glycémie T+3h (M)" dataDxfId="60"/>
    <tableColumn id="17" xr3:uid="{00000000-0010-0000-0100-000011000000}" name="Glycémie T0 (S)" dataDxfId="59"/>
    <tableColumn id="18" xr3:uid="{00000000-0010-0000-0100-000012000000}" name="Algo (S)" dataDxfId="58"/>
    <tableColumn id="19" xr3:uid="{00000000-0010-0000-0100-000013000000}" name="Glucides (S)" dataDxfId="57"/>
    <tableColumn id="20" xr3:uid="{00000000-0010-0000-0100-000014000000}" name="Correction (S)" dataDxfId="37">
      <calculatedColumnFormula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calculatedColumnFormula>
    </tableColumn>
    <tableColumn id="21" xr3:uid="{00000000-0010-0000-0100-000015000000}" name="Calcul NR (S)" dataDxfId="56">
      <calculatedColumnFormula>Tableau2[[#This Row],[Algo (S)]]*Tableau2[[#This Row],[Glucides (S)]]/10</calculatedColumnFormula>
    </tableColumn>
    <tableColumn id="22" xr3:uid="{00000000-0010-0000-0100-000016000000}" name="NR (S)" dataDxfId="55">
      <calculatedColumnFormula>ROUND(2*Tableau2[[#This Row],[Calcul NR (S)]],0)/2+Tableau2[[#This Row],[Correction (S)]]</calculatedColumnFormula>
    </tableColumn>
    <tableColumn id="23" xr3:uid="{00000000-0010-0000-0100-000017000000}" name="ABASAGLAR" dataDxfId="54"/>
    <tableColumn id="24" xr3:uid="{00000000-0010-0000-0100-000018000000}" name="glycémie T+3h (S)" dataDxfId="53"/>
    <tableColumn id="25" xr3:uid="{00000000-0010-0000-0100-000019000000}" name="Resucrage" dataDxfId="52"/>
    <tableColumn id="26" xr3:uid="{00000000-0010-0000-0100-00001A000000}" name="Commentaires" dataDxfId="5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9FFF62-9904-45ED-B122-D8DFFD87872A}" name="Tableau3" displayName="Tableau3" ref="B2:C213" totalsRowShown="0">
  <autoFilter ref="B2:C213" xr:uid="{859FFF62-9904-45ED-B122-D8DFFD87872A}"/>
  <tableColumns count="2">
    <tableColumn id="1" xr3:uid="{EC9EFE96-737C-44B7-9517-93CAADC43239}" name="Glycémie T0"/>
    <tableColumn id="2" xr3:uid="{34204D4A-9449-472B-94EA-EF70495BFFD0}" name="Correction" dataDxfId="36">
      <calculatedColumnFormula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C964A10-16BC-46E5-80D8-C55A14EA2D36}" name="Tableau25" displayName="Tableau25" ref="A2:Z368" totalsRowShown="0" headerRowDxfId="28" dataDxfId="27" tableBorderDxfId="26">
  <autoFilter ref="A2:Z368" xr:uid="{00000000-0009-0000-0100-000002000000}"/>
  <tableColumns count="26">
    <tableColumn id="1" xr3:uid="{49781A29-39C7-43C3-B77B-A5737F4C3771}" name="Jour" dataDxfId="25"/>
    <tableColumn id="2" xr3:uid="{197994FA-28A4-4770-9642-8E8C765CF1B8}" name="Date " dataDxfId="24"/>
    <tableColumn id="3" xr3:uid="{C3E3A667-A9C7-400D-B32A-40F294D2728D}" name="Glycémie T0" dataDxfId="23"/>
    <tableColumn id="4" xr3:uid="{F3988F0D-6768-48CB-BA27-A13F97990184}" name="Algo" dataDxfId="22"/>
    <tableColumn id="5" xr3:uid="{FF76C223-5B65-4ABC-BF7E-475FFD9ABB68}" name="Glucides" dataDxfId="21"/>
    <tableColumn id="6" xr3:uid="{63C8F963-EC3B-4F6B-A629-1827824B7554}" name="Correction" dataDxfId="20">
      <calculatedColumnFormula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calculatedColumnFormula>
    </tableColumn>
    <tableColumn id="7" xr3:uid="{061F8E89-FA4A-4CAA-B066-4851B991FE4A}" name="Calcul NR" dataDxfId="19">
      <calculatedColumnFormula>Tableau25[[#This Row],[Algo]]*Tableau25[[#This Row],[Glucides]]/10</calculatedColumnFormula>
    </tableColumn>
    <tableColumn id="8" xr3:uid="{CA2E57B3-608E-4B95-8951-381C89920271}" name="NR" dataDxfId="18">
      <calculatedColumnFormula>ROUND(2*Tableau25[[#This Row],[Calcul NR]],0)/2+Tableau25[[#This Row],[Correction]]</calculatedColumnFormula>
    </tableColumn>
    <tableColumn id="9" xr3:uid="{2A846528-B494-4BD4-8546-79E2D1CE3DFF}" name="Glycémie T+3h" dataDxfId="17"/>
    <tableColumn id="10" xr3:uid="{A7C5867A-CD3D-4234-830B-C8B0C17E7E8E}" name="Glycémie T0 (M)" dataDxfId="16"/>
    <tableColumn id="11" xr3:uid="{4E8466BA-C9F2-44B2-9E8C-419083CFB41B}" name="Algo (M)" dataDxfId="15"/>
    <tableColumn id="12" xr3:uid="{C6B2FA97-DAE8-460C-BE2B-7C9C7FBBEE42}" name="Glucides (M)" dataDxfId="14"/>
    <tableColumn id="13" xr3:uid="{765507FF-D31B-4DDD-AE4E-31361FEF9944}" name="Correction (M)" dataDxfId="13">
      <calculatedColumnFormula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calculatedColumnFormula>
    </tableColumn>
    <tableColumn id="14" xr3:uid="{14B8E615-A7C2-403A-8ADD-03B8EDFB1C24}" name="Calcul NR (M)" dataDxfId="12">
      <calculatedColumnFormula>Tableau25[[#This Row],[Algo (M)]]*Tableau25[[#This Row],[Glucides (M)]]/10</calculatedColumnFormula>
    </tableColumn>
    <tableColumn id="15" xr3:uid="{4DF9E5E1-9FDB-4C4E-970F-0BAB4C71D249}" name="NR (M)" dataDxfId="11">
      <calculatedColumnFormula>ROUND(2*Tableau25[[#This Row],[Calcul NR (M)]],0)/2+Tableau25[[#This Row],[Correction (M)]]</calculatedColumnFormula>
    </tableColumn>
    <tableColumn id="16" xr3:uid="{2B879C74-6F39-4A59-B2C9-4315448981A1}" name="Glycémie T+3h (M)" dataDxfId="10"/>
    <tableColumn id="17" xr3:uid="{6E08CE2D-E631-44AF-8527-1D5BC1332EEE}" name="Glycémie T0 (S)" dataDxfId="9"/>
    <tableColumn id="18" xr3:uid="{6B46E5BC-A98A-4520-8756-D2D46298153E}" name="Algo (S)" dataDxfId="8"/>
    <tableColumn id="19" xr3:uid="{4E7E96ED-F707-4C1E-AA77-584F22900AE9}" name="Glucides (S)" dataDxfId="7"/>
    <tableColumn id="20" xr3:uid="{B1C27841-7D19-43B2-8010-0415877A3CD3}" name="Correction (S)" dataDxfId="6">
      <calculatedColumnFormula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calculatedColumnFormula>
    </tableColumn>
    <tableColumn id="21" xr3:uid="{85807BED-1806-4629-8514-E6C7718B1B67}" name="Calcul NR (S)" dataDxfId="5">
      <calculatedColumnFormula>Tableau25[[#This Row],[Algo (S)]]*Tableau25[[#This Row],[Glucides (S)]]/10</calculatedColumnFormula>
    </tableColumn>
    <tableColumn id="22" xr3:uid="{16113077-AD5E-473E-9077-3D76E9EA00B9}" name="NR (S)" dataDxfId="4">
      <calculatedColumnFormula>ROUND(2*Tableau25[[#This Row],[Calcul NR (S)]],0)/2+Tableau25[[#This Row],[Correction (S)]]</calculatedColumnFormula>
    </tableColumn>
    <tableColumn id="23" xr3:uid="{6A4A1E29-A03C-4DF8-A284-B7AF992CE3C6}" name="ABASAGLAR" dataDxfId="3"/>
    <tableColumn id="24" xr3:uid="{6A8892EE-1F89-47C5-AB9F-7A9B3ACDB15A}" name="glycémie T+3h (S)" dataDxfId="2"/>
    <tableColumn id="25" xr3:uid="{DEB2BF8E-7806-4F27-B512-D00B4267FA29}" name="Resucrage" dataDxfId="1"/>
    <tableColumn id="26" xr3:uid="{7DC94CB8-6653-41AB-8ED9-6CB8650A84CC}" name="Commentair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10E43-56B8-47F3-A04A-4118AA842F87}">
  <dimension ref="B1:E11"/>
  <sheetViews>
    <sheetView tabSelected="1" workbookViewId="0">
      <selection activeCell="B22" sqref="B22"/>
    </sheetView>
  </sheetViews>
  <sheetFormatPr baseColWidth="10" defaultRowHeight="14.4" x14ac:dyDescent="0.3"/>
  <cols>
    <col min="2" max="2" width="17.77734375" bestFit="1" customWidth="1"/>
    <col min="3" max="3" width="11.5546875" style="38"/>
    <col min="4" max="4" width="69.21875" bestFit="1" customWidth="1"/>
    <col min="5" max="5" width="82.33203125" bestFit="1" customWidth="1"/>
  </cols>
  <sheetData>
    <row r="1" spans="2:5" s="38" customFormat="1" x14ac:dyDescent="0.3">
      <c r="B1" s="38" t="s">
        <v>45</v>
      </c>
      <c r="C1" s="38" t="s">
        <v>46</v>
      </c>
      <c r="D1" s="38" t="s">
        <v>47</v>
      </c>
      <c r="E1" s="38" t="s">
        <v>63</v>
      </c>
    </row>
    <row r="2" spans="2:5" x14ac:dyDescent="0.3">
      <c r="B2" t="s">
        <v>44</v>
      </c>
      <c r="C2" s="38">
        <v>100</v>
      </c>
      <c r="D2" t="s">
        <v>61</v>
      </c>
      <c r="E2" t="s">
        <v>64</v>
      </c>
    </row>
    <row r="3" spans="2:5" x14ac:dyDescent="0.3">
      <c r="B3" t="s">
        <v>48</v>
      </c>
      <c r="C3" s="38">
        <v>150</v>
      </c>
      <c r="D3" t="s">
        <v>60</v>
      </c>
      <c r="E3" t="s">
        <v>65</v>
      </c>
    </row>
    <row r="4" spans="2:5" x14ac:dyDescent="0.3">
      <c r="B4" t="s">
        <v>49</v>
      </c>
      <c r="C4" s="38">
        <v>0.1</v>
      </c>
      <c r="D4" t="s">
        <v>50</v>
      </c>
      <c r="E4" t="s">
        <v>66</v>
      </c>
    </row>
    <row r="5" spans="2:5" x14ac:dyDescent="0.3">
      <c r="B5" t="s">
        <v>51</v>
      </c>
      <c r="C5" s="38">
        <v>100</v>
      </c>
      <c r="D5" t="s">
        <v>53</v>
      </c>
      <c r="E5" t="s">
        <v>67</v>
      </c>
    </row>
    <row r="6" spans="2:5" x14ac:dyDescent="0.3">
      <c r="B6" t="s">
        <v>52</v>
      </c>
      <c r="C6" s="38">
        <v>120</v>
      </c>
      <c r="D6" t="s">
        <v>54</v>
      </c>
      <c r="E6" t="s">
        <v>68</v>
      </c>
    </row>
    <row r="7" spans="2:5" x14ac:dyDescent="0.3">
      <c r="B7" t="s">
        <v>55</v>
      </c>
      <c r="C7" s="38">
        <v>110</v>
      </c>
      <c r="D7" t="s">
        <v>56</v>
      </c>
      <c r="E7" t="s">
        <v>69</v>
      </c>
    </row>
    <row r="8" spans="2:5" ht="28.8" x14ac:dyDescent="0.3">
      <c r="B8" t="s">
        <v>57</v>
      </c>
      <c r="C8" s="38">
        <v>25</v>
      </c>
      <c r="D8" t="s">
        <v>62</v>
      </c>
      <c r="E8" s="39" t="s">
        <v>71</v>
      </c>
    </row>
    <row r="9" spans="2:5" x14ac:dyDescent="0.3">
      <c r="B9" t="s">
        <v>59</v>
      </c>
      <c r="C9" s="38">
        <v>0.5</v>
      </c>
      <c r="D9" t="s">
        <v>58</v>
      </c>
      <c r="E9" t="s">
        <v>70</v>
      </c>
    </row>
    <row r="11" spans="2:5" x14ac:dyDescent="0.3">
      <c r="B11" t="s">
        <v>72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6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1.5546875" defaultRowHeight="14.4" x14ac:dyDescent="0.3"/>
  <cols>
    <col min="1" max="1" width="9.44140625" bestFit="1" customWidth="1"/>
    <col min="2" max="2" width="8.21875" bestFit="1" customWidth="1"/>
    <col min="3" max="3" width="13.44140625" style="28" customWidth="1"/>
    <col min="6" max="6" width="12" customWidth="1"/>
    <col min="7" max="7" width="11.5546875" style="3"/>
    <col min="9" max="9" width="15.5546875" style="28" customWidth="1"/>
    <col min="10" max="10" width="17.109375" style="28" customWidth="1"/>
    <col min="12" max="12" width="14" customWidth="1"/>
    <col min="13" max="13" width="15.109375" customWidth="1"/>
    <col min="14" max="14" width="14.5546875" customWidth="1"/>
    <col min="16" max="16" width="19.21875" style="28" customWidth="1"/>
    <col min="17" max="17" width="16.21875" style="28" customWidth="1"/>
    <col min="19" max="19" width="13.21875" customWidth="1"/>
    <col min="20" max="20" width="14.77734375" customWidth="1"/>
    <col min="21" max="21" width="13.6640625" customWidth="1"/>
    <col min="23" max="23" width="13.33203125" customWidth="1"/>
    <col min="24" max="24" width="17.88671875" style="28" customWidth="1"/>
    <col min="25" max="25" width="11.6640625" customWidth="1"/>
    <col min="26" max="26" width="40.21875" bestFit="1" customWidth="1"/>
  </cols>
  <sheetData>
    <row r="1" spans="1:26" x14ac:dyDescent="0.3">
      <c r="B1" s="2"/>
      <c r="C1" s="31" t="s">
        <v>0</v>
      </c>
      <c r="D1" s="31"/>
      <c r="E1" s="31"/>
      <c r="F1" s="31"/>
      <c r="G1" s="31"/>
      <c r="H1" s="31"/>
      <c r="I1" s="31"/>
      <c r="J1" s="32" t="s">
        <v>1</v>
      </c>
      <c r="K1" s="32"/>
      <c r="L1" s="32"/>
      <c r="M1" s="32"/>
      <c r="N1" s="32"/>
      <c r="O1" s="32"/>
      <c r="P1" s="32"/>
      <c r="Q1" s="33" t="s">
        <v>2</v>
      </c>
      <c r="R1" s="33"/>
      <c r="S1" s="33"/>
      <c r="T1" s="33"/>
      <c r="U1" s="33"/>
      <c r="V1" s="33"/>
      <c r="W1" s="33"/>
      <c r="X1" s="33"/>
      <c r="Y1" s="33"/>
      <c r="Z1" s="4" t="s">
        <v>35</v>
      </c>
    </row>
    <row r="2" spans="1:26" s="1" customFormat="1" x14ac:dyDescent="0.3">
      <c r="A2" s="34" t="s">
        <v>34</v>
      </c>
      <c r="B2" s="35" t="s">
        <v>3</v>
      </c>
      <c r="C2" s="10" t="s">
        <v>4</v>
      </c>
      <c r="D2" s="6" t="s">
        <v>5</v>
      </c>
      <c r="E2" s="6" t="s">
        <v>6</v>
      </c>
      <c r="F2" s="6" t="s">
        <v>7</v>
      </c>
      <c r="G2" s="5" t="s">
        <v>23</v>
      </c>
      <c r="H2" s="6" t="s">
        <v>8</v>
      </c>
      <c r="I2" s="10" t="s">
        <v>9</v>
      </c>
      <c r="J2" s="12" t="s">
        <v>10</v>
      </c>
      <c r="K2" s="7" t="s">
        <v>11</v>
      </c>
      <c r="L2" s="7" t="s">
        <v>12</v>
      </c>
      <c r="M2" s="7" t="s">
        <v>36</v>
      </c>
      <c r="N2" s="7" t="s">
        <v>24</v>
      </c>
      <c r="O2" s="7" t="s">
        <v>13</v>
      </c>
      <c r="P2" s="12" t="s">
        <v>14</v>
      </c>
      <c r="Q2" s="17" t="s">
        <v>15</v>
      </c>
      <c r="R2" s="8" t="s">
        <v>16</v>
      </c>
      <c r="S2" s="8" t="s">
        <v>17</v>
      </c>
      <c r="T2" s="8" t="s">
        <v>18</v>
      </c>
      <c r="U2" s="8" t="s">
        <v>25</v>
      </c>
      <c r="V2" s="8" t="s">
        <v>19</v>
      </c>
      <c r="W2" s="8" t="s">
        <v>20</v>
      </c>
      <c r="X2" s="17" t="s">
        <v>21</v>
      </c>
      <c r="Y2" s="8" t="s">
        <v>26</v>
      </c>
      <c r="Z2" s="9" t="s">
        <v>22</v>
      </c>
    </row>
    <row r="3" spans="1:26" x14ac:dyDescent="0.3">
      <c r="A3" s="36" t="s">
        <v>28</v>
      </c>
      <c r="B3" s="37">
        <v>45292</v>
      </c>
      <c r="C3" s="11">
        <v>100</v>
      </c>
      <c r="D3" s="19">
        <v>1</v>
      </c>
      <c r="E3" s="14">
        <v>0</v>
      </c>
      <c r="F3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" s="29">
        <f>Tableau2[[#This Row],[Algo]]*Tableau2[[#This Row],[Glucides]]/10</f>
        <v>0</v>
      </c>
      <c r="H3" s="19">
        <f>ROUND(2*Tableau2[[#This Row],[Calcul NR]],0)/2+Tableau2[[#This Row],[Correction]]</f>
        <v>0</v>
      </c>
      <c r="I3" s="11">
        <v>100</v>
      </c>
      <c r="J3" s="13">
        <v>100</v>
      </c>
      <c r="K3" s="15">
        <v>1</v>
      </c>
      <c r="L3" s="15">
        <v>0</v>
      </c>
      <c r="M3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" s="20">
        <f>Tableau2[[#This Row],[Algo (M)]]*Tableau2[[#This Row],[Glucides (M)]]/10</f>
        <v>0</v>
      </c>
      <c r="O3" s="20">
        <f>ROUND(2*Tableau2[[#This Row],[Calcul NR (M)]],0)/2+Tableau2[[#This Row],[Correction (M)]]</f>
        <v>0</v>
      </c>
      <c r="P3" s="13">
        <v>100</v>
      </c>
      <c r="Q3" s="18">
        <v>100</v>
      </c>
      <c r="R3" s="16">
        <v>1</v>
      </c>
      <c r="S3" s="16">
        <v>0</v>
      </c>
      <c r="T3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" s="21">
        <f>Tableau2[[#This Row],[Algo (S)]]*Tableau2[[#This Row],[Glucides (S)]]/10</f>
        <v>0</v>
      </c>
      <c r="V3" s="21">
        <f>ROUND(2*Tableau2[[#This Row],[Calcul NR (S)]],0)/2+Tableau2[[#This Row],[Correction (S)]]</f>
        <v>0</v>
      </c>
      <c r="W3" s="16">
        <v>10</v>
      </c>
      <c r="X3" s="18">
        <v>100</v>
      </c>
      <c r="Y3" s="21"/>
      <c r="Z3" s="22"/>
    </row>
    <row r="4" spans="1:26" x14ac:dyDescent="0.3">
      <c r="A4" s="36" t="s">
        <v>27</v>
      </c>
      <c r="B4" s="37">
        <v>45293</v>
      </c>
      <c r="C4" s="11">
        <v>100</v>
      </c>
      <c r="D4" s="19">
        <v>1</v>
      </c>
      <c r="E4" s="14">
        <v>0</v>
      </c>
      <c r="F4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4" s="29">
        <f>Tableau2[[#This Row],[Algo]]*Tableau2[[#This Row],[Glucides]]/10</f>
        <v>0</v>
      </c>
      <c r="H4" s="19">
        <f>ROUND(2*Tableau2[[#This Row],[Calcul NR]],0)/2+Tableau2[[#This Row],[Correction]]</f>
        <v>0</v>
      </c>
      <c r="I4" s="11">
        <v>100</v>
      </c>
      <c r="J4" s="13">
        <v>100</v>
      </c>
      <c r="K4" s="15">
        <v>1</v>
      </c>
      <c r="L4" s="15">
        <v>0</v>
      </c>
      <c r="M4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4" s="20">
        <f>Tableau2[[#This Row],[Algo (M)]]*Tableau2[[#This Row],[Glucides (M)]]/10</f>
        <v>0</v>
      </c>
      <c r="O4" s="20">
        <f>ROUND(2*Tableau2[[#This Row],[Calcul NR (M)]],0)/2+Tableau2[[#This Row],[Correction (M)]]</f>
        <v>0</v>
      </c>
      <c r="P4" s="13">
        <v>100</v>
      </c>
      <c r="Q4" s="18">
        <v>100</v>
      </c>
      <c r="R4" s="16">
        <v>1</v>
      </c>
      <c r="S4" s="16">
        <v>0</v>
      </c>
      <c r="T4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4" s="21">
        <f>Tableau2[[#This Row],[Algo (S)]]*Tableau2[[#This Row],[Glucides (S)]]/10</f>
        <v>0</v>
      </c>
      <c r="V4" s="21">
        <f>ROUND(2*Tableau2[[#This Row],[Calcul NR (S)]],0)/2+Tableau2[[#This Row],[Correction (S)]]</f>
        <v>0</v>
      </c>
      <c r="W4" s="16">
        <v>10</v>
      </c>
      <c r="X4" s="18">
        <v>100</v>
      </c>
      <c r="Y4" s="21"/>
      <c r="Z4" s="22"/>
    </row>
    <row r="5" spans="1:26" x14ac:dyDescent="0.3">
      <c r="A5" s="36" t="s">
        <v>33</v>
      </c>
      <c r="B5" s="37">
        <v>45294</v>
      </c>
      <c r="C5" s="11">
        <v>100</v>
      </c>
      <c r="D5" s="19">
        <v>1</v>
      </c>
      <c r="E5" s="14">
        <v>0</v>
      </c>
      <c r="F5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5" s="29">
        <f>Tableau2[[#This Row],[Algo]]*Tableau2[[#This Row],[Glucides]]/10</f>
        <v>0</v>
      </c>
      <c r="H5" s="19">
        <f>ROUND(2*Tableau2[[#This Row],[Calcul NR]],0)/2+Tableau2[[#This Row],[Correction]]</f>
        <v>0</v>
      </c>
      <c r="I5" s="11">
        <v>100</v>
      </c>
      <c r="J5" s="13">
        <v>100</v>
      </c>
      <c r="K5" s="15">
        <v>1</v>
      </c>
      <c r="L5" s="15">
        <v>0</v>
      </c>
      <c r="M5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5" s="20">
        <f>Tableau2[[#This Row],[Algo (M)]]*Tableau2[[#This Row],[Glucides (M)]]/10</f>
        <v>0</v>
      </c>
      <c r="O5" s="20">
        <f>ROUND(2*Tableau2[[#This Row],[Calcul NR (M)]],0)/2+Tableau2[[#This Row],[Correction (M)]]</f>
        <v>0</v>
      </c>
      <c r="P5" s="13">
        <v>100</v>
      </c>
      <c r="Q5" s="18">
        <v>100</v>
      </c>
      <c r="R5" s="16">
        <v>1</v>
      </c>
      <c r="S5" s="16">
        <v>0</v>
      </c>
      <c r="T5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5" s="21">
        <f>Tableau2[[#This Row],[Algo (S)]]*Tableau2[[#This Row],[Glucides (S)]]/10</f>
        <v>0</v>
      </c>
      <c r="V5" s="21">
        <f>ROUND(2*Tableau2[[#This Row],[Calcul NR (S)]],0)/2+Tableau2[[#This Row],[Correction (S)]]</f>
        <v>0</v>
      </c>
      <c r="W5" s="16">
        <v>10</v>
      </c>
      <c r="X5" s="18">
        <v>100</v>
      </c>
      <c r="Y5" s="21"/>
      <c r="Z5" s="22"/>
    </row>
    <row r="6" spans="1:26" x14ac:dyDescent="0.3">
      <c r="A6" s="36" t="s">
        <v>29</v>
      </c>
      <c r="B6" s="37">
        <v>45295</v>
      </c>
      <c r="C6" s="11">
        <v>100</v>
      </c>
      <c r="D6" s="19">
        <f>MAX(ROUND(D5+IF(I5&lt;GLYCT3_MIN,-INCR_ALGO*IF(H5&gt;10,2,1),0)+IF(AND(I5&gt;=GLYCT3_MAX,I4&gt;=GLYCT3_MAX,I3&gt;=GLYCT3_MAX),INCR_ALGO*IF(H5&gt;10,2,1),0),2),0)</f>
        <v>1</v>
      </c>
      <c r="E6" s="14">
        <v>0</v>
      </c>
      <c r="F6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6" s="29">
        <f>Tableau2[[#This Row],[Algo]]*Tableau2[[#This Row],[Glucides]]/10</f>
        <v>0</v>
      </c>
      <c r="H6" s="19">
        <f>ROUND(2*Tableau2[[#This Row],[Calcul NR]],0)/2+Tableau2[[#This Row],[Correction]]</f>
        <v>0</v>
      </c>
      <c r="I6" s="11">
        <v>100</v>
      </c>
      <c r="J6" s="13">
        <v>100</v>
      </c>
      <c r="K6" s="15">
        <f>MAX(ROUND(K5+IF(P5&lt;GLYCT3_MIN,-INCR_ALGO*IF(O5&gt;10,2,1),0)+IF(AND(P5&gt;=GLYCT3_MAX,P4&gt;=GLYCT3_MAX,P3&gt;=GLYCT3_MAX),INCR_ALGO*IF(O5&gt;10,2,1),0),2),0)</f>
        <v>1</v>
      </c>
      <c r="L6" s="15">
        <v>0</v>
      </c>
      <c r="M6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6" s="20">
        <f>Tableau2[[#This Row],[Algo (M)]]*Tableau2[[#This Row],[Glucides (M)]]/10</f>
        <v>0</v>
      </c>
      <c r="O6" s="20">
        <f>ROUND(2*Tableau2[[#This Row],[Calcul NR (M)]],0)/2+Tableau2[[#This Row],[Correction (M)]]</f>
        <v>0</v>
      </c>
      <c r="P6" s="13">
        <v>100</v>
      </c>
      <c r="Q6" s="18">
        <v>100</v>
      </c>
      <c r="R6" s="16">
        <f>MAX(ROUND(R5+IF(X5&lt;GLYCT3_MIN,-INCR_ALGO*IF(V5&gt;10,2,1),0)+IF(AND(X5&gt;GLYCT3_MAX,X4&gt;GLYCT3_MAX,X3&gt;GLYCT3_MAX),INCR_ALGO*IF(V5&gt;10,2,1),0),2),0)</f>
        <v>1</v>
      </c>
      <c r="S6" s="16">
        <v>0</v>
      </c>
      <c r="T6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6" s="21">
        <f>Tableau2[[#This Row],[Algo (S)]]*Tableau2[[#This Row],[Glucides (S)]]/10</f>
        <v>0</v>
      </c>
      <c r="V6" s="21">
        <f>ROUND(2*Tableau2[[#This Row],[Calcul NR (S)]],0)/2+Tableau2[[#This Row],[Correction (S)]]</f>
        <v>0</v>
      </c>
      <c r="W6" s="16">
        <v>10</v>
      </c>
      <c r="X6" s="18">
        <v>100</v>
      </c>
      <c r="Y6" s="21"/>
      <c r="Z6" s="22"/>
    </row>
    <row r="7" spans="1:26" x14ac:dyDescent="0.3">
      <c r="A7" s="36" t="s">
        <v>30</v>
      </c>
      <c r="B7" s="37">
        <v>45296</v>
      </c>
      <c r="C7" s="11">
        <v>100</v>
      </c>
      <c r="D7" s="19">
        <f>MAX(ROUND(D6+IF(I6&lt;GLYCT3_MIN,-INCR_ALGO*IF(H6&gt;10,2,1),0)+IF(AND(I6&gt;=GLYCT3_MAX,I5&gt;=GLYCT3_MAX,I4&gt;=GLYCT3_MAX),INCR_ALGO*IF(H6&gt;10,2,1),0),2),0)</f>
        <v>1</v>
      </c>
      <c r="E7" s="14">
        <v>0</v>
      </c>
      <c r="F7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7" s="29">
        <f>Tableau2[[#This Row],[Algo]]*Tableau2[[#This Row],[Glucides]]/10</f>
        <v>0</v>
      </c>
      <c r="H7" s="19">
        <f>ROUND(2*Tableau2[[#This Row],[Calcul NR]],0)/2+Tableau2[[#This Row],[Correction]]</f>
        <v>0</v>
      </c>
      <c r="I7" s="11">
        <v>100</v>
      </c>
      <c r="J7" s="13">
        <v>100</v>
      </c>
      <c r="K7" s="15">
        <f>MAX(ROUND(K6+IF(P6&lt;GLYCT3_MIN,-INCR_ALGO*IF(O6&gt;10,2,1),0)+IF(AND(P6&gt;=GLYCT3_MAX,P5&gt;=GLYCT3_MAX,P4&gt;=GLYCT3_MAX),INCR_ALGO*IF(O6&gt;10,2,1),0),2),0)</f>
        <v>1</v>
      </c>
      <c r="L7" s="15">
        <v>0</v>
      </c>
      <c r="M7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7" s="20">
        <f>Tableau2[[#This Row],[Algo (M)]]*Tableau2[[#This Row],[Glucides (M)]]/10</f>
        <v>0</v>
      </c>
      <c r="O7" s="20">
        <f>ROUND(2*Tableau2[[#This Row],[Calcul NR (M)]],0)/2+Tableau2[[#This Row],[Correction (M)]]</f>
        <v>0</v>
      </c>
      <c r="P7" s="13">
        <v>100</v>
      </c>
      <c r="Q7" s="18">
        <v>100</v>
      </c>
      <c r="R7" s="16">
        <f>MAX(ROUND(R6+IF(X6&lt;GLYCT3_MIN,-INCR_ALGO*IF(V6&gt;10,2,1),0)+IF(AND(X6&gt;GLYCT3_MAX,X5&gt;GLYCT3_MAX,X4&gt;GLYCT3_MAX),INCR_ALGO*IF(V6&gt;10,2,1),0),2),0)</f>
        <v>1</v>
      </c>
      <c r="S7" s="16">
        <v>0</v>
      </c>
      <c r="T7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7" s="21">
        <f>Tableau2[[#This Row],[Algo (S)]]*Tableau2[[#This Row],[Glucides (S)]]/10</f>
        <v>0</v>
      </c>
      <c r="V7" s="21">
        <f>ROUND(2*Tableau2[[#This Row],[Calcul NR (S)]],0)/2+Tableau2[[#This Row],[Correction (S)]]</f>
        <v>0</v>
      </c>
      <c r="W7" s="16">
        <v>10</v>
      </c>
      <c r="X7" s="18">
        <v>100</v>
      </c>
      <c r="Y7" s="21"/>
      <c r="Z7" s="22"/>
    </row>
    <row r="8" spans="1:26" x14ac:dyDescent="0.3">
      <c r="A8" s="36" t="s">
        <v>31</v>
      </c>
      <c r="B8" s="37">
        <v>45297</v>
      </c>
      <c r="C8" s="11">
        <v>100</v>
      </c>
      <c r="D8" s="19">
        <f>MAX(ROUND(D7+IF(I7&lt;GLYCT3_MIN,-INCR_ALGO*IF(H7&gt;10,2,1),0)+IF(AND(I7&gt;=GLYCT3_MAX,I6&gt;=GLYCT3_MAX,I5&gt;=GLYCT3_MAX),INCR_ALGO*IF(H7&gt;10,2,1),0),2),0)</f>
        <v>1</v>
      </c>
      <c r="E8" s="14">
        <v>0</v>
      </c>
      <c r="F8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8" s="29">
        <f>Tableau2[[#This Row],[Algo]]*Tableau2[[#This Row],[Glucides]]/10</f>
        <v>0</v>
      </c>
      <c r="H8" s="19">
        <f>ROUND(2*Tableau2[[#This Row],[Calcul NR]],0)/2+Tableau2[[#This Row],[Correction]]</f>
        <v>0</v>
      </c>
      <c r="I8" s="11">
        <v>100</v>
      </c>
      <c r="J8" s="13">
        <v>100</v>
      </c>
      <c r="K8" s="15">
        <f>MAX(ROUND(K7+IF(P7&lt;GLYCT3_MIN,-INCR_ALGO*IF(O7&gt;10,2,1),0)+IF(AND(P7&gt;=GLYCT3_MAX,P6&gt;=GLYCT3_MAX,P5&gt;=GLYCT3_MAX),INCR_ALGO*IF(O7&gt;10,2,1),0),2),0)</f>
        <v>1</v>
      </c>
      <c r="L8" s="15">
        <v>0</v>
      </c>
      <c r="M8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8" s="20">
        <f>Tableau2[[#This Row],[Algo (M)]]*Tableau2[[#This Row],[Glucides (M)]]/10</f>
        <v>0</v>
      </c>
      <c r="O8" s="20">
        <f>ROUND(2*Tableau2[[#This Row],[Calcul NR (M)]],0)/2+Tableau2[[#This Row],[Correction (M)]]</f>
        <v>0</v>
      </c>
      <c r="P8" s="13">
        <v>100</v>
      </c>
      <c r="Q8" s="18">
        <v>100</v>
      </c>
      <c r="R8" s="16">
        <f>MAX(ROUND(R7+IF(X7&lt;GLYCT3_MIN,-INCR_ALGO*IF(V7&gt;10,2,1),0)+IF(AND(X7&gt;GLYCT3_MAX,X6&gt;GLYCT3_MAX,X5&gt;GLYCT3_MAX),INCR_ALGO*IF(V7&gt;10,2,1),0),2),0)</f>
        <v>1</v>
      </c>
      <c r="S8" s="16">
        <v>0</v>
      </c>
      <c r="T8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8" s="21">
        <f>Tableau2[[#This Row],[Algo (S)]]*Tableau2[[#This Row],[Glucides (S)]]/10</f>
        <v>0</v>
      </c>
      <c r="V8" s="21">
        <f>ROUND(2*Tableau2[[#This Row],[Calcul NR (S)]],0)/2+Tableau2[[#This Row],[Correction (S)]]</f>
        <v>0</v>
      </c>
      <c r="W8" s="16">
        <v>10</v>
      </c>
      <c r="X8" s="18">
        <v>100</v>
      </c>
      <c r="Y8" s="21"/>
      <c r="Z8" s="22"/>
    </row>
    <row r="9" spans="1:26" x14ac:dyDescent="0.3">
      <c r="A9" s="36" t="s">
        <v>32</v>
      </c>
      <c r="B9" s="37">
        <v>45298</v>
      </c>
      <c r="C9" s="11">
        <v>100</v>
      </c>
      <c r="D9" s="19">
        <f>MAX(ROUND(D8+IF(I8&lt;GLYCT3_MIN,-INCR_ALGO*IF(H8&gt;10,2,1),0)+IF(AND(I8&gt;=GLYCT3_MAX,I7&gt;=GLYCT3_MAX,I6&gt;=GLYCT3_MAX),INCR_ALGO*IF(H8&gt;10,2,1),0),2),0)</f>
        <v>1</v>
      </c>
      <c r="E9" s="14">
        <v>0</v>
      </c>
      <c r="F9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9" s="29">
        <f>Tableau2[[#This Row],[Algo]]*Tableau2[[#This Row],[Glucides]]/10</f>
        <v>0</v>
      </c>
      <c r="H9" s="19">
        <f>ROUND(2*Tableau2[[#This Row],[Calcul NR]],0)/2+Tableau2[[#This Row],[Correction]]</f>
        <v>0</v>
      </c>
      <c r="I9" s="11">
        <v>100</v>
      </c>
      <c r="J9" s="13">
        <v>100</v>
      </c>
      <c r="K9" s="15">
        <f>MAX(ROUND(K8+IF(P8&lt;GLYCT3_MIN,-INCR_ALGO*IF(O8&gt;10,2,1),0)+IF(AND(P8&gt;=GLYCT3_MAX,P7&gt;=GLYCT3_MAX,P6&gt;=GLYCT3_MAX),INCR_ALGO*IF(O8&gt;10,2,1),0),2),0)</f>
        <v>1</v>
      </c>
      <c r="L9" s="15">
        <v>0</v>
      </c>
      <c r="M9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9" s="20">
        <f>Tableau2[[#This Row],[Algo (M)]]*Tableau2[[#This Row],[Glucides (M)]]/10</f>
        <v>0</v>
      </c>
      <c r="O9" s="20">
        <f>ROUND(2*Tableau2[[#This Row],[Calcul NR (M)]],0)/2+Tableau2[[#This Row],[Correction (M)]]</f>
        <v>0</v>
      </c>
      <c r="P9" s="13">
        <v>100</v>
      </c>
      <c r="Q9" s="18">
        <v>100</v>
      </c>
      <c r="R9" s="16">
        <f>MAX(ROUND(R8+IF(X8&lt;GLYCT3_MIN,-INCR_ALGO*IF(V8&gt;10,2,1),0)+IF(AND(X8&gt;GLYCT3_MAX,X7&gt;GLYCT3_MAX,X6&gt;GLYCT3_MAX),INCR_ALGO*IF(V8&gt;10,2,1),0),2),0)</f>
        <v>1</v>
      </c>
      <c r="S9" s="16">
        <v>0</v>
      </c>
      <c r="T9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9" s="21">
        <f>Tableau2[[#This Row],[Algo (S)]]*Tableau2[[#This Row],[Glucides (S)]]/10</f>
        <v>0</v>
      </c>
      <c r="V9" s="21">
        <f>ROUND(2*Tableau2[[#This Row],[Calcul NR (S)]],0)/2+Tableau2[[#This Row],[Correction (S)]]</f>
        <v>0</v>
      </c>
      <c r="W9" s="16">
        <v>10</v>
      </c>
      <c r="X9" s="18">
        <v>100</v>
      </c>
      <c r="Y9" s="21"/>
      <c r="Z9" s="22"/>
    </row>
    <row r="10" spans="1:26" x14ac:dyDescent="0.3">
      <c r="A10" s="36" t="s">
        <v>28</v>
      </c>
      <c r="B10" s="37">
        <v>45299</v>
      </c>
      <c r="C10" s="11">
        <v>100</v>
      </c>
      <c r="D10" s="19">
        <f>MAX(ROUND(D9+IF(I9&lt;GLYCT3_MIN,-INCR_ALGO*IF(H9&gt;10,2,1),0)+IF(AND(I9&gt;=GLYCT3_MAX,I8&gt;=GLYCT3_MAX,I7&gt;=GLYCT3_MAX),INCR_ALGO*IF(H9&gt;10,2,1),0),2),0)</f>
        <v>1</v>
      </c>
      <c r="E10" s="14">
        <v>0</v>
      </c>
      <c r="F10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0" s="29">
        <f>Tableau2[[#This Row],[Algo]]*Tableau2[[#This Row],[Glucides]]/10</f>
        <v>0</v>
      </c>
      <c r="H10" s="19">
        <f>ROUND(2*Tableau2[[#This Row],[Calcul NR]],0)/2+Tableau2[[#This Row],[Correction]]</f>
        <v>0</v>
      </c>
      <c r="I10" s="11">
        <v>100</v>
      </c>
      <c r="J10" s="13">
        <v>100</v>
      </c>
      <c r="K10" s="15">
        <f>MAX(ROUND(K9+IF(P9&lt;GLYCT3_MIN,-INCR_ALGO*IF(O9&gt;10,2,1),0)+IF(AND(P9&gt;=GLYCT3_MAX,P8&gt;=GLYCT3_MAX,P7&gt;=GLYCT3_MAX),INCR_ALGO*IF(O9&gt;10,2,1),0),2),0)</f>
        <v>1</v>
      </c>
      <c r="L10" s="15">
        <v>0</v>
      </c>
      <c r="M10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0" s="20">
        <f>Tableau2[[#This Row],[Algo (M)]]*Tableau2[[#This Row],[Glucides (M)]]/10</f>
        <v>0</v>
      </c>
      <c r="O10" s="20">
        <f>ROUND(2*Tableau2[[#This Row],[Calcul NR (M)]],0)/2+Tableau2[[#This Row],[Correction (M)]]</f>
        <v>0</v>
      </c>
      <c r="P10" s="13">
        <v>100</v>
      </c>
      <c r="Q10" s="18">
        <v>100</v>
      </c>
      <c r="R10" s="16">
        <f>MAX(ROUND(R9+IF(X9&lt;GLYCT3_MIN,-INCR_ALGO*IF(V9&gt;10,2,1),0)+IF(AND(X9&gt;GLYCT3_MAX,X8&gt;GLYCT3_MAX,X7&gt;GLYCT3_MAX),INCR_ALGO*IF(V9&gt;10,2,1),0),2),0)</f>
        <v>1</v>
      </c>
      <c r="S10" s="16">
        <v>0</v>
      </c>
      <c r="T10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0" s="21">
        <f>Tableau2[[#This Row],[Algo (S)]]*Tableau2[[#This Row],[Glucides (S)]]/10</f>
        <v>0</v>
      </c>
      <c r="V10" s="21">
        <f>ROUND(2*Tableau2[[#This Row],[Calcul NR (S)]],0)/2+Tableau2[[#This Row],[Correction (S)]]</f>
        <v>0</v>
      </c>
      <c r="W10" s="16">
        <v>10</v>
      </c>
      <c r="X10" s="18">
        <v>100</v>
      </c>
      <c r="Y10" s="21"/>
      <c r="Z10" s="22"/>
    </row>
    <row r="11" spans="1:26" x14ac:dyDescent="0.3">
      <c r="A11" s="36" t="s">
        <v>27</v>
      </c>
      <c r="B11" s="37">
        <v>45300</v>
      </c>
      <c r="C11" s="11">
        <v>100</v>
      </c>
      <c r="D11" s="19">
        <f>MAX(ROUND(D10+IF(I10&lt;GLYCT3_MIN,-INCR_ALGO*IF(H10&gt;10,2,1),0)+IF(AND(I10&gt;=GLYCT3_MAX,I9&gt;=GLYCT3_MAX,I8&gt;=GLYCT3_MAX),INCR_ALGO*IF(H10&gt;10,2,1),0),2),0)</f>
        <v>1</v>
      </c>
      <c r="E11" s="14">
        <v>0</v>
      </c>
      <c r="F11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1" s="29">
        <f>Tableau2[[#This Row],[Algo]]*Tableau2[[#This Row],[Glucides]]/10</f>
        <v>0</v>
      </c>
      <c r="H11" s="19">
        <f>ROUND(2*Tableau2[[#This Row],[Calcul NR]],0)/2+Tableau2[[#This Row],[Correction]]</f>
        <v>0</v>
      </c>
      <c r="I11" s="11">
        <v>100</v>
      </c>
      <c r="J11" s="13">
        <v>100</v>
      </c>
      <c r="K11" s="15">
        <f>MAX(ROUND(K10+IF(P10&lt;GLYCT3_MIN,-INCR_ALGO*IF(O10&gt;10,2,1),0)+IF(AND(P10&gt;=GLYCT3_MAX,P9&gt;=GLYCT3_MAX,P8&gt;=GLYCT3_MAX),INCR_ALGO*IF(O10&gt;10,2,1),0),2),0)</f>
        <v>1</v>
      </c>
      <c r="L11" s="15">
        <v>0</v>
      </c>
      <c r="M11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1" s="20">
        <f>Tableau2[[#This Row],[Algo (M)]]*Tableau2[[#This Row],[Glucides (M)]]/10</f>
        <v>0</v>
      </c>
      <c r="O11" s="20">
        <f>ROUND(2*Tableau2[[#This Row],[Calcul NR (M)]],0)/2+Tableau2[[#This Row],[Correction (M)]]</f>
        <v>0</v>
      </c>
      <c r="P11" s="13">
        <v>100</v>
      </c>
      <c r="Q11" s="18">
        <v>100</v>
      </c>
      <c r="R11" s="16">
        <f>MAX(ROUND(R10+IF(X10&lt;GLYCT3_MIN,-INCR_ALGO*IF(V10&gt;10,2,1),0)+IF(AND(X10&gt;GLYCT3_MAX,X9&gt;GLYCT3_MAX,X8&gt;GLYCT3_MAX),INCR_ALGO*IF(V10&gt;10,2,1),0),2),0)</f>
        <v>1</v>
      </c>
      <c r="S11" s="16">
        <v>0</v>
      </c>
      <c r="T11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1" s="21">
        <f>Tableau2[[#This Row],[Algo (S)]]*Tableau2[[#This Row],[Glucides (S)]]/10</f>
        <v>0</v>
      </c>
      <c r="V11" s="21">
        <f>ROUND(2*Tableau2[[#This Row],[Calcul NR (S)]],0)/2+Tableau2[[#This Row],[Correction (S)]]</f>
        <v>0</v>
      </c>
      <c r="W11" s="16">
        <v>10</v>
      </c>
      <c r="X11" s="18">
        <v>100</v>
      </c>
      <c r="Y11" s="21"/>
      <c r="Z11" s="22"/>
    </row>
    <row r="12" spans="1:26" x14ac:dyDescent="0.3">
      <c r="A12" s="36" t="s">
        <v>33</v>
      </c>
      <c r="B12" s="37">
        <v>45301</v>
      </c>
      <c r="C12" s="11">
        <v>100</v>
      </c>
      <c r="D12" s="19">
        <f>MAX(ROUND(D11+IF(I11&lt;GLYCT3_MIN,-INCR_ALGO*IF(H11&gt;10,2,1),0)+IF(AND(I11&gt;=GLYCT3_MAX,I10&gt;=GLYCT3_MAX,I9&gt;=GLYCT3_MAX),INCR_ALGO*IF(H11&gt;10,2,1),0),2),0)</f>
        <v>1</v>
      </c>
      <c r="E12" s="14">
        <v>0</v>
      </c>
      <c r="F12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2" s="29">
        <f>Tableau2[[#This Row],[Algo]]*Tableau2[[#This Row],[Glucides]]/10</f>
        <v>0</v>
      </c>
      <c r="H12" s="19">
        <f>ROUND(2*Tableau2[[#This Row],[Calcul NR]],0)/2+Tableau2[[#This Row],[Correction]]</f>
        <v>0</v>
      </c>
      <c r="I12" s="11">
        <v>100</v>
      </c>
      <c r="J12" s="13">
        <v>100</v>
      </c>
      <c r="K12" s="15">
        <f>MAX(ROUND(K11+IF(P11&lt;GLYCT3_MIN,-INCR_ALGO*IF(O11&gt;10,2,1),0)+IF(AND(P11&gt;=GLYCT3_MAX,P10&gt;=GLYCT3_MAX,P9&gt;=GLYCT3_MAX),INCR_ALGO*IF(O11&gt;10,2,1),0),2),0)</f>
        <v>1</v>
      </c>
      <c r="L12" s="15">
        <v>0</v>
      </c>
      <c r="M12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2" s="20">
        <f>Tableau2[[#This Row],[Algo (M)]]*Tableau2[[#This Row],[Glucides (M)]]/10</f>
        <v>0</v>
      </c>
      <c r="O12" s="20">
        <f>ROUND(2*Tableau2[[#This Row],[Calcul NR (M)]],0)/2+Tableau2[[#This Row],[Correction (M)]]</f>
        <v>0</v>
      </c>
      <c r="P12" s="13">
        <v>100</v>
      </c>
      <c r="Q12" s="18">
        <v>100</v>
      </c>
      <c r="R12" s="16">
        <f>MAX(ROUND(R11+IF(X11&lt;GLYCT3_MIN,-INCR_ALGO*IF(V11&gt;10,2,1),0)+IF(AND(X11&gt;GLYCT3_MAX,X10&gt;GLYCT3_MAX,X9&gt;GLYCT3_MAX),INCR_ALGO*IF(V11&gt;10,2,1),0),2),0)</f>
        <v>1</v>
      </c>
      <c r="S12" s="16">
        <v>0</v>
      </c>
      <c r="T12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2" s="21">
        <f>Tableau2[[#This Row],[Algo (S)]]*Tableau2[[#This Row],[Glucides (S)]]/10</f>
        <v>0</v>
      </c>
      <c r="V12" s="21">
        <f>ROUND(2*Tableau2[[#This Row],[Calcul NR (S)]],0)/2+Tableau2[[#This Row],[Correction (S)]]</f>
        <v>0</v>
      </c>
      <c r="W12" s="16">
        <v>10</v>
      </c>
      <c r="X12" s="18">
        <v>100</v>
      </c>
      <c r="Y12" s="21"/>
      <c r="Z12" s="22"/>
    </row>
    <row r="13" spans="1:26" x14ac:dyDescent="0.3">
      <c r="A13" s="36" t="s">
        <v>29</v>
      </c>
      <c r="B13" s="37">
        <v>45302</v>
      </c>
      <c r="C13" s="11">
        <v>100</v>
      </c>
      <c r="D13" s="19">
        <f>MAX(ROUND(D12+IF(I12&lt;GLYCT3_MIN,-INCR_ALGO*IF(H12&gt;10,2,1),0)+IF(AND(I12&gt;=GLYCT3_MAX,I11&gt;=GLYCT3_MAX,I10&gt;=GLYCT3_MAX),INCR_ALGO*IF(H12&gt;10,2,1),0),2),0)</f>
        <v>1</v>
      </c>
      <c r="E13" s="14">
        <v>0</v>
      </c>
      <c r="F13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3" s="29">
        <f>Tableau2[[#This Row],[Algo]]*Tableau2[[#This Row],[Glucides]]/10</f>
        <v>0</v>
      </c>
      <c r="H13" s="19">
        <f>ROUND(2*Tableau2[[#This Row],[Calcul NR]],0)/2+Tableau2[[#This Row],[Correction]]</f>
        <v>0</v>
      </c>
      <c r="I13" s="11">
        <v>100</v>
      </c>
      <c r="J13" s="13">
        <v>100</v>
      </c>
      <c r="K13" s="15">
        <f>MAX(ROUND(K12+IF(P12&lt;GLYCT3_MIN,-INCR_ALGO*IF(O12&gt;10,2,1),0)+IF(AND(P12&gt;=GLYCT3_MAX,P11&gt;=GLYCT3_MAX,P10&gt;=GLYCT3_MAX),INCR_ALGO*IF(O12&gt;10,2,1),0),2),0)</f>
        <v>1</v>
      </c>
      <c r="L13" s="15">
        <v>0</v>
      </c>
      <c r="M13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3" s="20">
        <f>Tableau2[[#This Row],[Algo (M)]]*Tableau2[[#This Row],[Glucides (M)]]/10</f>
        <v>0</v>
      </c>
      <c r="O13" s="20">
        <f>ROUND(2*Tableau2[[#This Row],[Calcul NR (M)]],0)/2+Tableau2[[#This Row],[Correction (M)]]</f>
        <v>0</v>
      </c>
      <c r="P13" s="13">
        <v>100</v>
      </c>
      <c r="Q13" s="18">
        <v>100</v>
      </c>
      <c r="R13" s="16">
        <f>MAX(ROUND(R12+IF(X12&lt;GLYCT3_MIN,-INCR_ALGO*IF(V12&gt;10,2,1),0)+IF(AND(X12&gt;GLYCT3_MAX,X11&gt;GLYCT3_MAX,X10&gt;GLYCT3_MAX),INCR_ALGO*IF(V12&gt;10,2,1),0),2),0)</f>
        <v>1</v>
      </c>
      <c r="S13" s="16">
        <v>0</v>
      </c>
      <c r="T13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3" s="21">
        <f>Tableau2[[#This Row],[Algo (S)]]*Tableau2[[#This Row],[Glucides (S)]]/10</f>
        <v>0</v>
      </c>
      <c r="V13" s="21">
        <f>ROUND(2*Tableau2[[#This Row],[Calcul NR (S)]],0)/2+Tableau2[[#This Row],[Correction (S)]]</f>
        <v>0</v>
      </c>
      <c r="W13" s="16">
        <v>10</v>
      </c>
      <c r="X13" s="18">
        <v>100</v>
      </c>
      <c r="Y13" s="21"/>
      <c r="Z13" s="22"/>
    </row>
    <row r="14" spans="1:26" x14ac:dyDescent="0.3">
      <c r="A14" s="36" t="s">
        <v>30</v>
      </c>
      <c r="B14" s="37">
        <v>45303</v>
      </c>
      <c r="C14" s="11">
        <v>100</v>
      </c>
      <c r="D14" s="19">
        <f>MAX(ROUND(D13+IF(I13&lt;GLYCT3_MIN,-INCR_ALGO*IF(H13&gt;10,2,1),0)+IF(AND(I13&gt;=GLYCT3_MAX,I12&gt;=GLYCT3_MAX,I11&gt;=GLYCT3_MAX),INCR_ALGO*IF(H13&gt;10,2,1),0),2),0)</f>
        <v>1</v>
      </c>
      <c r="E14" s="14">
        <v>0</v>
      </c>
      <c r="F14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4" s="29">
        <f>Tableau2[[#This Row],[Algo]]*Tableau2[[#This Row],[Glucides]]/10</f>
        <v>0</v>
      </c>
      <c r="H14" s="19">
        <f>ROUND(2*Tableau2[[#This Row],[Calcul NR]],0)/2+Tableau2[[#This Row],[Correction]]</f>
        <v>0</v>
      </c>
      <c r="I14" s="11">
        <v>100</v>
      </c>
      <c r="J14" s="13">
        <v>100</v>
      </c>
      <c r="K14" s="15">
        <f>MAX(ROUND(K13+IF(P13&lt;GLYCT3_MIN,-INCR_ALGO*IF(O13&gt;10,2,1),0)+IF(AND(P13&gt;=GLYCT3_MAX,P12&gt;=GLYCT3_MAX,P11&gt;=GLYCT3_MAX),INCR_ALGO*IF(O13&gt;10,2,1),0),2),0)</f>
        <v>1</v>
      </c>
      <c r="L14" s="15">
        <v>0</v>
      </c>
      <c r="M14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4" s="20">
        <f>Tableau2[[#This Row],[Algo (M)]]*Tableau2[[#This Row],[Glucides (M)]]/10</f>
        <v>0</v>
      </c>
      <c r="O14" s="20">
        <f>ROUND(2*Tableau2[[#This Row],[Calcul NR (M)]],0)/2+Tableau2[[#This Row],[Correction (M)]]</f>
        <v>0</v>
      </c>
      <c r="P14" s="13">
        <v>100</v>
      </c>
      <c r="Q14" s="18">
        <v>100</v>
      </c>
      <c r="R14" s="16">
        <f>MAX(ROUND(R13+IF(X13&lt;GLYCT3_MIN,-INCR_ALGO*IF(V13&gt;10,2,1),0)+IF(AND(X13&gt;GLYCT3_MAX,X12&gt;GLYCT3_MAX,X11&gt;GLYCT3_MAX),INCR_ALGO*IF(V13&gt;10,2,1),0),2),0)</f>
        <v>1</v>
      </c>
      <c r="S14" s="16">
        <v>0</v>
      </c>
      <c r="T14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4" s="21">
        <f>Tableau2[[#This Row],[Algo (S)]]*Tableau2[[#This Row],[Glucides (S)]]/10</f>
        <v>0</v>
      </c>
      <c r="V14" s="21">
        <f>ROUND(2*Tableau2[[#This Row],[Calcul NR (S)]],0)/2+Tableau2[[#This Row],[Correction (S)]]</f>
        <v>0</v>
      </c>
      <c r="W14" s="16">
        <v>10</v>
      </c>
      <c r="X14" s="18">
        <v>100</v>
      </c>
      <c r="Y14" s="21"/>
      <c r="Z14" s="22"/>
    </row>
    <row r="15" spans="1:26" x14ac:dyDescent="0.3">
      <c r="A15" s="36" t="s">
        <v>31</v>
      </c>
      <c r="B15" s="37">
        <v>45304</v>
      </c>
      <c r="C15" s="11">
        <v>100</v>
      </c>
      <c r="D15" s="19">
        <f>MAX(ROUND(D14+IF(I14&lt;GLYCT3_MIN,-INCR_ALGO*IF(H14&gt;10,2,1),0)+IF(AND(I14&gt;=GLYCT3_MAX,I13&gt;=GLYCT3_MAX,I12&gt;=GLYCT3_MAX),INCR_ALGO*IF(H14&gt;10,2,1),0),2),0)</f>
        <v>1</v>
      </c>
      <c r="E15" s="14">
        <v>0</v>
      </c>
      <c r="F15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5" s="29">
        <f>Tableau2[[#This Row],[Algo]]*Tableau2[[#This Row],[Glucides]]/10</f>
        <v>0</v>
      </c>
      <c r="H15" s="19">
        <f>ROUND(2*Tableau2[[#This Row],[Calcul NR]],0)/2+Tableau2[[#This Row],[Correction]]</f>
        <v>0</v>
      </c>
      <c r="I15" s="11">
        <v>100</v>
      </c>
      <c r="J15" s="13">
        <v>100</v>
      </c>
      <c r="K15" s="15">
        <f>MAX(ROUND(K14+IF(P14&lt;GLYCT3_MIN,-INCR_ALGO*IF(O14&gt;10,2,1),0)+IF(AND(P14&gt;=GLYCT3_MAX,P13&gt;=GLYCT3_MAX,P12&gt;=GLYCT3_MAX),INCR_ALGO*IF(O14&gt;10,2,1),0),2),0)</f>
        <v>1</v>
      </c>
      <c r="L15" s="15">
        <v>0</v>
      </c>
      <c r="M15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5" s="20">
        <f>Tableau2[[#This Row],[Algo (M)]]*Tableau2[[#This Row],[Glucides (M)]]/10</f>
        <v>0</v>
      </c>
      <c r="O15" s="20">
        <f>ROUND(2*Tableau2[[#This Row],[Calcul NR (M)]],0)/2+Tableau2[[#This Row],[Correction (M)]]</f>
        <v>0</v>
      </c>
      <c r="P15" s="13">
        <v>100</v>
      </c>
      <c r="Q15" s="18">
        <v>100</v>
      </c>
      <c r="R15" s="16">
        <f>MAX(ROUND(R14+IF(X14&lt;GLYCT3_MIN,-INCR_ALGO*IF(V14&gt;10,2,1),0)+IF(AND(X14&gt;GLYCT3_MAX,X13&gt;GLYCT3_MAX,X12&gt;GLYCT3_MAX),INCR_ALGO*IF(V14&gt;10,2,1),0),2),0)</f>
        <v>1</v>
      </c>
      <c r="S15" s="16">
        <v>0</v>
      </c>
      <c r="T15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5" s="21">
        <f>Tableau2[[#This Row],[Algo (S)]]*Tableau2[[#This Row],[Glucides (S)]]/10</f>
        <v>0</v>
      </c>
      <c r="V15" s="21">
        <f>ROUND(2*Tableau2[[#This Row],[Calcul NR (S)]],0)/2+Tableau2[[#This Row],[Correction (S)]]</f>
        <v>0</v>
      </c>
      <c r="W15" s="16">
        <v>10</v>
      </c>
      <c r="X15" s="18">
        <v>100</v>
      </c>
      <c r="Y15" s="21"/>
      <c r="Z15" s="22"/>
    </row>
    <row r="16" spans="1:26" x14ac:dyDescent="0.3">
      <c r="A16" s="36" t="s">
        <v>32</v>
      </c>
      <c r="B16" s="37">
        <v>45305</v>
      </c>
      <c r="C16" s="11">
        <v>100</v>
      </c>
      <c r="D16" s="19">
        <f>MAX(ROUND(D15+IF(I15&lt;GLYCT3_MIN,-INCR_ALGO*IF(H15&gt;10,2,1),0)+IF(AND(I15&gt;=GLYCT3_MAX,I14&gt;=GLYCT3_MAX,I13&gt;=GLYCT3_MAX),INCR_ALGO*IF(H15&gt;10,2,1),0),2),0)</f>
        <v>1</v>
      </c>
      <c r="E16" s="14">
        <v>0</v>
      </c>
      <c r="F16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6" s="29">
        <f>Tableau2[[#This Row],[Algo]]*Tableau2[[#This Row],[Glucides]]/10</f>
        <v>0</v>
      </c>
      <c r="H16" s="19">
        <f>ROUND(2*Tableau2[[#This Row],[Calcul NR]],0)/2+Tableau2[[#This Row],[Correction]]</f>
        <v>0</v>
      </c>
      <c r="I16" s="11">
        <v>100</v>
      </c>
      <c r="J16" s="13">
        <v>100</v>
      </c>
      <c r="K16" s="15">
        <f>MAX(ROUND(K15+IF(P15&lt;GLYCT3_MIN,-INCR_ALGO*IF(O15&gt;10,2,1),0)+IF(AND(P15&gt;=GLYCT3_MAX,P14&gt;=GLYCT3_MAX,P13&gt;=GLYCT3_MAX),INCR_ALGO*IF(O15&gt;10,2,1),0),2),0)</f>
        <v>1</v>
      </c>
      <c r="L16" s="15">
        <v>0</v>
      </c>
      <c r="M16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6" s="20">
        <f>Tableau2[[#This Row],[Algo (M)]]*Tableau2[[#This Row],[Glucides (M)]]/10</f>
        <v>0</v>
      </c>
      <c r="O16" s="20">
        <f>ROUND(2*Tableau2[[#This Row],[Calcul NR (M)]],0)/2+Tableau2[[#This Row],[Correction (M)]]</f>
        <v>0</v>
      </c>
      <c r="P16" s="13">
        <v>100</v>
      </c>
      <c r="Q16" s="18">
        <v>100</v>
      </c>
      <c r="R16" s="16">
        <f>MAX(ROUND(R15+IF(X15&lt;GLYCT3_MIN,-INCR_ALGO*IF(V15&gt;10,2,1),0)+IF(AND(X15&gt;GLYCT3_MAX,X14&gt;GLYCT3_MAX,X13&gt;GLYCT3_MAX),INCR_ALGO*IF(V15&gt;10,2,1),0),2),0)</f>
        <v>1</v>
      </c>
      <c r="S16" s="16">
        <v>0</v>
      </c>
      <c r="T16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6" s="21">
        <f>Tableau2[[#This Row],[Algo (S)]]*Tableau2[[#This Row],[Glucides (S)]]/10</f>
        <v>0</v>
      </c>
      <c r="V16" s="21">
        <f>ROUND(2*Tableau2[[#This Row],[Calcul NR (S)]],0)/2+Tableau2[[#This Row],[Correction (S)]]</f>
        <v>0</v>
      </c>
      <c r="W16" s="16">
        <v>10</v>
      </c>
      <c r="X16" s="18">
        <v>100</v>
      </c>
      <c r="Y16" s="21"/>
      <c r="Z16" s="22"/>
    </row>
    <row r="17" spans="1:26" x14ac:dyDescent="0.3">
      <c r="A17" s="36" t="s">
        <v>28</v>
      </c>
      <c r="B17" s="37">
        <v>45306</v>
      </c>
      <c r="C17" s="11">
        <v>100</v>
      </c>
      <c r="D17" s="19">
        <f>MAX(ROUND(D16+IF(I16&lt;GLYCT3_MIN,-INCR_ALGO*IF(H16&gt;10,2,1),0)+IF(AND(I16&gt;=GLYCT3_MAX,I15&gt;=GLYCT3_MAX,I14&gt;=GLYCT3_MAX),INCR_ALGO*IF(H16&gt;10,2,1),0),2),0)</f>
        <v>1</v>
      </c>
      <c r="E17" s="14">
        <v>0</v>
      </c>
      <c r="F17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7" s="29">
        <f>Tableau2[[#This Row],[Algo]]*Tableau2[[#This Row],[Glucides]]/10</f>
        <v>0</v>
      </c>
      <c r="H17" s="19">
        <f>ROUND(2*Tableau2[[#This Row],[Calcul NR]],0)/2+Tableau2[[#This Row],[Correction]]</f>
        <v>0</v>
      </c>
      <c r="I17" s="11">
        <v>100</v>
      </c>
      <c r="J17" s="13">
        <v>100</v>
      </c>
      <c r="K17" s="15">
        <f>MAX(ROUND(K16+IF(P16&lt;GLYCT3_MIN,-INCR_ALGO*IF(O16&gt;10,2,1),0)+IF(AND(P16&gt;=GLYCT3_MAX,P15&gt;=GLYCT3_MAX,P14&gt;=GLYCT3_MAX),INCR_ALGO*IF(O16&gt;10,2,1),0),2),0)</f>
        <v>1</v>
      </c>
      <c r="L17" s="15">
        <v>0</v>
      </c>
      <c r="M17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7" s="20">
        <f>Tableau2[[#This Row],[Algo (M)]]*Tableau2[[#This Row],[Glucides (M)]]/10</f>
        <v>0</v>
      </c>
      <c r="O17" s="20">
        <f>ROUND(2*Tableau2[[#This Row],[Calcul NR (M)]],0)/2+Tableau2[[#This Row],[Correction (M)]]</f>
        <v>0</v>
      </c>
      <c r="P17" s="13">
        <v>100</v>
      </c>
      <c r="Q17" s="18">
        <v>100</v>
      </c>
      <c r="R17" s="16">
        <f>MAX(ROUND(R16+IF(X16&lt;GLYCT3_MIN,-INCR_ALGO*IF(V16&gt;10,2,1),0)+IF(AND(X16&gt;GLYCT3_MAX,X15&gt;GLYCT3_MAX,X14&gt;GLYCT3_MAX),INCR_ALGO*IF(V16&gt;10,2,1),0),2),0)</f>
        <v>1</v>
      </c>
      <c r="S17" s="16">
        <v>0</v>
      </c>
      <c r="T17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7" s="21">
        <f>Tableau2[[#This Row],[Algo (S)]]*Tableau2[[#This Row],[Glucides (S)]]/10</f>
        <v>0</v>
      </c>
      <c r="V17" s="21">
        <f>ROUND(2*Tableau2[[#This Row],[Calcul NR (S)]],0)/2+Tableau2[[#This Row],[Correction (S)]]</f>
        <v>0</v>
      </c>
      <c r="W17" s="16">
        <v>10</v>
      </c>
      <c r="X17" s="18">
        <v>100</v>
      </c>
      <c r="Y17" s="21"/>
      <c r="Z17" s="22"/>
    </row>
    <row r="18" spans="1:26" x14ac:dyDescent="0.3">
      <c r="A18" s="36" t="s">
        <v>27</v>
      </c>
      <c r="B18" s="37">
        <v>45307</v>
      </c>
      <c r="C18" s="11">
        <v>100</v>
      </c>
      <c r="D18" s="19">
        <f>MAX(ROUND(D17+IF(I17&lt;GLYCT3_MIN,-INCR_ALGO*IF(H17&gt;10,2,1),0)+IF(AND(I17&gt;=GLYCT3_MAX,I16&gt;=GLYCT3_MAX,I15&gt;=GLYCT3_MAX),INCR_ALGO*IF(H17&gt;10,2,1),0),2),0)</f>
        <v>1</v>
      </c>
      <c r="E18" s="14">
        <v>0</v>
      </c>
      <c r="F18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8" s="29">
        <f>Tableau2[[#This Row],[Algo]]*Tableau2[[#This Row],[Glucides]]/10</f>
        <v>0</v>
      </c>
      <c r="H18" s="19">
        <f>ROUND(2*Tableau2[[#This Row],[Calcul NR]],0)/2+Tableau2[[#This Row],[Correction]]</f>
        <v>0</v>
      </c>
      <c r="I18" s="11">
        <v>100</v>
      </c>
      <c r="J18" s="13">
        <v>100</v>
      </c>
      <c r="K18" s="15">
        <f>MAX(ROUND(K17+IF(P17&lt;GLYCT3_MIN,-INCR_ALGO*IF(O17&gt;10,2,1),0)+IF(AND(P17&gt;=GLYCT3_MAX,P16&gt;=GLYCT3_MAX,P15&gt;=GLYCT3_MAX),INCR_ALGO*IF(O17&gt;10,2,1),0),2),0)</f>
        <v>1</v>
      </c>
      <c r="L18" s="15">
        <v>0</v>
      </c>
      <c r="M18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8" s="20">
        <f>Tableau2[[#This Row],[Algo (M)]]*Tableau2[[#This Row],[Glucides (M)]]/10</f>
        <v>0</v>
      </c>
      <c r="O18" s="20">
        <f>ROUND(2*Tableau2[[#This Row],[Calcul NR (M)]],0)/2+Tableau2[[#This Row],[Correction (M)]]</f>
        <v>0</v>
      </c>
      <c r="P18" s="13">
        <v>100</v>
      </c>
      <c r="Q18" s="18">
        <v>100</v>
      </c>
      <c r="R18" s="16">
        <f>MAX(ROUND(R17+IF(X17&lt;GLYCT3_MIN,-INCR_ALGO*IF(V17&gt;10,2,1),0)+IF(AND(X17&gt;GLYCT3_MAX,X16&gt;GLYCT3_MAX,X15&gt;GLYCT3_MAX),INCR_ALGO*IF(V17&gt;10,2,1),0),2),0)</f>
        <v>1</v>
      </c>
      <c r="S18" s="16">
        <v>0</v>
      </c>
      <c r="T18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8" s="21">
        <f>Tableau2[[#This Row],[Algo (S)]]*Tableau2[[#This Row],[Glucides (S)]]/10</f>
        <v>0</v>
      </c>
      <c r="V18" s="21">
        <f>ROUND(2*Tableau2[[#This Row],[Calcul NR (S)]],0)/2+Tableau2[[#This Row],[Correction (S)]]</f>
        <v>0</v>
      </c>
      <c r="W18" s="16">
        <v>10</v>
      </c>
      <c r="X18" s="18">
        <v>100</v>
      </c>
      <c r="Y18" s="21"/>
      <c r="Z18" s="22"/>
    </row>
    <row r="19" spans="1:26" x14ac:dyDescent="0.3">
      <c r="A19" s="36" t="s">
        <v>33</v>
      </c>
      <c r="B19" s="37">
        <v>45308</v>
      </c>
      <c r="C19" s="11">
        <v>100</v>
      </c>
      <c r="D19" s="19">
        <f>MAX(ROUND(D18+IF(I18&lt;GLYCT3_MIN,-INCR_ALGO*IF(H18&gt;10,2,1),0)+IF(AND(I18&gt;=GLYCT3_MAX,I17&gt;=GLYCT3_MAX,I16&gt;=GLYCT3_MAX),INCR_ALGO*IF(H18&gt;10,2,1),0),2),0)</f>
        <v>1</v>
      </c>
      <c r="E19" s="14">
        <v>0</v>
      </c>
      <c r="F19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9" s="29">
        <f>Tableau2[[#This Row],[Algo]]*Tableau2[[#This Row],[Glucides]]/10</f>
        <v>0</v>
      </c>
      <c r="H19" s="19">
        <f>ROUND(2*Tableau2[[#This Row],[Calcul NR]],0)/2+Tableau2[[#This Row],[Correction]]</f>
        <v>0</v>
      </c>
      <c r="I19" s="11">
        <v>100</v>
      </c>
      <c r="J19" s="13">
        <v>100</v>
      </c>
      <c r="K19" s="15">
        <f>MAX(ROUND(K18+IF(P18&lt;GLYCT3_MIN,-INCR_ALGO*IF(O18&gt;10,2,1),0)+IF(AND(P18&gt;=GLYCT3_MAX,P17&gt;=GLYCT3_MAX,P16&gt;=GLYCT3_MAX),INCR_ALGO*IF(O18&gt;10,2,1),0),2),0)</f>
        <v>1</v>
      </c>
      <c r="L19" s="15">
        <v>0</v>
      </c>
      <c r="M19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9" s="20">
        <f>Tableau2[[#This Row],[Algo (M)]]*Tableau2[[#This Row],[Glucides (M)]]/10</f>
        <v>0</v>
      </c>
      <c r="O19" s="20">
        <f>ROUND(2*Tableau2[[#This Row],[Calcul NR (M)]],0)/2+Tableau2[[#This Row],[Correction (M)]]</f>
        <v>0</v>
      </c>
      <c r="P19" s="13">
        <v>100</v>
      </c>
      <c r="Q19" s="18">
        <v>100</v>
      </c>
      <c r="R19" s="16">
        <f>MAX(ROUND(R18+IF(X18&lt;GLYCT3_MIN,-INCR_ALGO*IF(V18&gt;10,2,1),0)+IF(AND(X18&gt;GLYCT3_MAX,X17&gt;GLYCT3_MAX,X16&gt;GLYCT3_MAX),INCR_ALGO*IF(V18&gt;10,2,1),0),2),0)</f>
        <v>1</v>
      </c>
      <c r="S19" s="16">
        <v>0</v>
      </c>
      <c r="T19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9" s="21">
        <f>Tableau2[[#This Row],[Algo (S)]]*Tableau2[[#This Row],[Glucides (S)]]/10</f>
        <v>0</v>
      </c>
      <c r="V19" s="21">
        <f>ROUND(2*Tableau2[[#This Row],[Calcul NR (S)]],0)/2+Tableau2[[#This Row],[Correction (S)]]</f>
        <v>0</v>
      </c>
      <c r="W19" s="16">
        <v>10</v>
      </c>
      <c r="X19" s="18">
        <v>100</v>
      </c>
      <c r="Y19" s="21"/>
      <c r="Z19" s="22"/>
    </row>
    <row r="20" spans="1:26" x14ac:dyDescent="0.3">
      <c r="A20" s="36" t="s">
        <v>29</v>
      </c>
      <c r="B20" s="37">
        <v>45309</v>
      </c>
      <c r="C20" s="11">
        <v>100</v>
      </c>
      <c r="D20" s="19">
        <f>MAX(ROUND(D19+IF(I19&lt;GLYCT3_MIN,-INCR_ALGO*IF(H19&gt;10,2,1),0)+IF(AND(I19&gt;=GLYCT3_MAX,I18&gt;=GLYCT3_MAX,I17&gt;=GLYCT3_MAX),INCR_ALGO*IF(H19&gt;10,2,1),0),2),0)</f>
        <v>1</v>
      </c>
      <c r="E20" s="14">
        <v>0</v>
      </c>
      <c r="F20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0" s="29">
        <f>Tableau2[[#This Row],[Algo]]*Tableau2[[#This Row],[Glucides]]/10</f>
        <v>0</v>
      </c>
      <c r="H20" s="19">
        <f>ROUND(2*Tableau2[[#This Row],[Calcul NR]],0)/2+Tableau2[[#This Row],[Correction]]</f>
        <v>0</v>
      </c>
      <c r="I20" s="11">
        <v>100</v>
      </c>
      <c r="J20" s="13">
        <v>100</v>
      </c>
      <c r="K20" s="15">
        <f>MAX(ROUND(K19+IF(P19&lt;GLYCT3_MIN,-INCR_ALGO*IF(O19&gt;10,2,1),0)+IF(AND(P19&gt;=GLYCT3_MAX,P18&gt;=GLYCT3_MAX,P17&gt;=GLYCT3_MAX),INCR_ALGO*IF(O19&gt;10,2,1),0),2),0)</f>
        <v>1</v>
      </c>
      <c r="L20" s="15">
        <v>0</v>
      </c>
      <c r="M20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0" s="20">
        <f>Tableau2[[#This Row],[Algo (M)]]*Tableau2[[#This Row],[Glucides (M)]]/10</f>
        <v>0</v>
      </c>
      <c r="O20" s="20">
        <f>ROUND(2*Tableau2[[#This Row],[Calcul NR (M)]],0)/2+Tableau2[[#This Row],[Correction (M)]]</f>
        <v>0</v>
      </c>
      <c r="P20" s="13">
        <v>100</v>
      </c>
      <c r="Q20" s="18">
        <v>100</v>
      </c>
      <c r="R20" s="16">
        <f>MAX(ROUND(R19+IF(X19&lt;GLYCT3_MIN,-INCR_ALGO*IF(V19&gt;10,2,1),0)+IF(AND(X19&gt;GLYCT3_MAX,X18&gt;GLYCT3_MAX,X17&gt;GLYCT3_MAX),INCR_ALGO*IF(V19&gt;10,2,1),0),2),0)</f>
        <v>1</v>
      </c>
      <c r="S20" s="16">
        <v>0</v>
      </c>
      <c r="T20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0" s="21">
        <f>Tableau2[[#This Row],[Algo (S)]]*Tableau2[[#This Row],[Glucides (S)]]/10</f>
        <v>0</v>
      </c>
      <c r="V20" s="21">
        <f>ROUND(2*Tableau2[[#This Row],[Calcul NR (S)]],0)/2+Tableau2[[#This Row],[Correction (S)]]</f>
        <v>0</v>
      </c>
      <c r="W20" s="16">
        <v>10</v>
      </c>
      <c r="X20" s="18">
        <v>100</v>
      </c>
      <c r="Y20" s="21"/>
      <c r="Z20" s="22"/>
    </row>
    <row r="21" spans="1:26" x14ac:dyDescent="0.3">
      <c r="A21" s="36" t="s">
        <v>30</v>
      </c>
      <c r="B21" s="37">
        <v>45310</v>
      </c>
      <c r="C21" s="11">
        <v>100</v>
      </c>
      <c r="D21" s="19">
        <f>MAX(ROUND(D20+IF(I20&lt;GLYCT3_MIN,-INCR_ALGO*IF(H20&gt;10,2,1),0)+IF(AND(I20&gt;=GLYCT3_MAX,I19&gt;=GLYCT3_MAX,I18&gt;=GLYCT3_MAX),INCR_ALGO*IF(H20&gt;10,2,1),0),2),0)</f>
        <v>1</v>
      </c>
      <c r="E21" s="14">
        <v>0</v>
      </c>
      <c r="F21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1" s="29">
        <f>Tableau2[[#This Row],[Algo]]*Tableau2[[#This Row],[Glucides]]/10</f>
        <v>0</v>
      </c>
      <c r="H21" s="19">
        <f>ROUND(2*Tableau2[[#This Row],[Calcul NR]],0)/2+Tableau2[[#This Row],[Correction]]</f>
        <v>0</v>
      </c>
      <c r="I21" s="11">
        <v>100</v>
      </c>
      <c r="J21" s="13">
        <v>100</v>
      </c>
      <c r="K21" s="15">
        <f>MAX(ROUND(K20+IF(P20&lt;GLYCT3_MIN,-INCR_ALGO*IF(O20&gt;10,2,1),0)+IF(AND(P20&gt;=GLYCT3_MAX,P19&gt;=GLYCT3_MAX,P18&gt;=GLYCT3_MAX),INCR_ALGO*IF(O20&gt;10,2,1),0),2),0)</f>
        <v>1</v>
      </c>
      <c r="L21" s="15">
        <v>0</v>
      </c>
      <c r="M21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1" s="20">
        <f>Tableau2[[#This Row],[Algo (M)]]*Tableau2[[#This Row],[Glucides (M)]]/10</f>
        <v>0</v>
      </c>
      <c r="O21" s="20">
        <f>ROUND(2*Tableau2[[#This Row],[Calcul NR (M)]],0)/2+Tableau2[[#This Row],[Correction (M)]]</f>
        <v>0</v>
      </c>
      <c r="P21" s="13">
        <v>100</v>
      </c>
      <c r="Q21" s="18">
        <v>100</v>
      </c>
      <c r="R21" s="16">
        <f>MAX(ROUND(R20+IF(X20&lt;GLYCT3_MIN,-INCR_ALGO*IF(V20&gt;10,2,1),0)+IF(AND(X20&gt;GLYCT3_MAX,X19&gt;GLYCT3_MAX,X18&gt;GLYCT3_MAX),INCR_ALGO*IF(V20&gt;10,2,1),0),2),0)</f>
        <v>1</v>
      </c>
      <c r="S21" s="16">
        <v>0</v>
      </c>
      <c r="T21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1" s="21">
        <f>Tableau2[[#This Row],[Algo (S)]]*Tableau2[[#This Row],[Glucides (S)]]/10</f>
        <v>0</v>
      </c>
      <c r="V21" s="21">
        <f>ROUND(2*Tableau2[[#This Row],[Calcul NR (S)]],0)/2+Tableau2[[#This Row],[Correction (S)]]</f>
        <v>0</v>
      </c>
      <c r="W21" s="16">
        <v>10</v>
      </c>
      <c r="X21" s="18">
        <v>100</v>
      </c>
      <c r="Y21" s="21"/>
      <c r="Z21" s="22"/>
    </row>
    <row r="22" spans="1:26" x14ac:dyDescent="0.3">
      <c r="A22" s="36" t="s">
        <v>31</v>
      </c>
      <c r="B22" s="37">
        <v>45311</v>
      </c>
      <c r="C22" s="11">
        <v>100</v>
      </c>
      <c r="D22" s="19">
        <f>MAX(ROUND(D21+IF(I21&lt;GLYCT3_MIN,-INCR_ALGO*IF(H21&gt;10,2,1),0)+IF(AND(I21&gt;=GLYCT3_MAX,I20&gt;=GLYCT3_MAX,I19&gt;=GLYCT3_MAX),INCR_ALGO*IF(H21&gt;10,2,1),0),2),0)</f>
        <v>1</v>
      </c>
      <c r="E22" s="14">
        <v>0</v>
      </c>
      <c r="F22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2" s="29">
        <f>Tableau2[[#This Row],[Algo]]*Tableau2[[#This Row],[Glucides]]/10</f>
        <v>0</v>
      </c>
      <c r="H22" s="19">
        <f>ROUND(2*Tableau2[[#This Row],[Calcul NR]],0)/2+Tableau2[[#This Row],[Correction]]</f>
        <v>0</v>
      </c>
      <c r="I22" s="11">
        <v>100</v>
      </c>
      <c r="J22" s="13">
        <v>100</v>
      </c>
      <c r="K22" s="15">
        <f>MAX(ROUND(K21+IF(P21&lt;GLYCT3_MIN,-INCR_ALGO*IF(O21&gt;10,2,1),0)+IF(AND(P21&gt;=GLYCT3_MAX,P20&gt;=GLYCT3_MAX,P19&gt;=GLYCT3_MAX),INCR_ALGO*IF(O21&gt;10,2,1),0),2),0)</f>
        <v>1</v>
      </c>
      <c r="L22" s="15">
        <v>0</v>
      </c>
      <c r="M22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2" s="20">
        <f>Tableau2[[#This Row],[Algo (M)]]*Tableau2[[#This Row],[Glucides (M)]]/10</f>
        <v>0</v>
      </c>
      <c r="O22" s="20">
        <f>ROUND(2*Tableau2[[#This Row],[Calcul NR (M)]],0)/2+Tableau2[[#This Row],[Correction (M)]]</f>
        <v>0</v>
      </c>
      <c r="P22" s="13">
        <v>100</v>
      </c>
      <c r="Q22" s="18">
        <v>100</v>
      </c>
      <c r="R22" s="16">
        <f>MAX(ROUND(R21+IF(X21&lt;GLYCT3_MIN,-INCR_ALGO*IF(V21&gt;10,2,1),0)+IF(AND(X21&gt;GLYCT3_MAX,X20&gt;GLYCT3_MAX,X19&gt;GLYCT3_MAX),INCR_ALGO*IF(V21&gt;10,2,1),0),2),0)</f>
        <v>1</v>
      </c>
      <c r="S22" s="16">
        <v>0</v>
      </c>
      <c r="T22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2" s="21">
        <f>Tableau2[[#This Row],[Algo (S)]]*Tableau2[[#This Row],[Glucides (S)]]/10</f>
        <v>0</v>
      </c>
      <c r="V22" s="21">
        <f>ROUND(2*Tableau2[[#This Row],[Calcul NR (S)]],0)/2+Tableau2[[#This Row],[Correction (S)]]</f>
        <v>0</v>
      </c>
      <c r="W22" s="16">
        <v>10</v>
      </c>
      <c r="X22" s="18">
        <v>100</v>
      </c>
      <c r="Y22" s="21"/>
      <c r="Z22" s="22"/>
    </row>
    <row r="23" spans="1:26" x14ac:dyDescent="0.3">
      <c r="A23" s="36" t="s">
        <v>32</v>
      </c>
      <c r="B23" s="37">
        <v>45312</v>
      </c>
      <c r="C23" s="11">
        <v>100</v>
      </c>
      <c r="D23" s="19">
        <f>MAX(ROUND(D22+IF(I22&lt;GLYCT3_MIN,-INCR_ALGO*IF(H22&gt;10,2,1),0)+IF(AND(I22&gt;=GLYCT3_MAX,I21&gt;=GLYCT3_MAX,I20&gt;=GLYCT3_MAX),INCR_ALGO*IF(H22&gt;10,2,1),0),2),0)</f>
        <v>1</v>
      </c>
      <c r="E23" s="14">
        <v>0</v>
      </c>
      <c r="F23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3" s="29">
        <f>Tableau2[[#This Row],[Algo]]*Tableau2[[#This Row],[Glucides]]/10</f>
        <v>0</v>
      </c>
      <c r="H23" s="19">
        <f>ROUND(2*Tableau2[[#This Row],[Calcul NR]],0)/2+Tableau2[[#This Row],[Correction]]</f>
        <v>0</v>
      </c>
      <c r="I23" s="11">
        <v>100</v>
      </c>
      <c r="J23" s="13">
        <v>100</v>
      </c>
      <c r="K23" s="15">
        <f>MAX(ROUND(K22+IF(P22&lt;GLYCT3_MIN,-INCR_ALGO*IF(O22&gt;10,2,1),0)+IF(AND(P22&gt;=GLYCT3_MAX,P21&gt;=GLYCT3_MAX,P20&gt;=GLYCT3_MAX),INCR_ALGO*IF(O22&gt;10,2,1),0),2),0)</f>
        <v>1</v>
      </c>
      <c r="L23" s="15">
        <v>0</v>
      </c>
      <c r="M23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3" s="20">
        <f>Tableau2[[#This Row],[Algo (M)]]*Tableau2[[#This Row],[Glucides (M)]]/10</f>
        <v>0</v>
      </c>
      <c r="O23" s="20">
        <f>ROUND(2*Tableau2[[#This Row],[Calcul NR (M)]],0)/2+Tableau2[[#This Row],[Correction (M)]]</f>
        <v>0</v>
      </c>
      <c r="P23" s="13">
        <v>100</v>
      </c>
      <c r="Q23" s="18">
        <v>100</v>
      </c>
      <c r="R23" s="16">
        <f>MAX(ROUND(R22+IF(X22&lt;GLYCT3_MIN,-INCR_ALGO*IF(V22&gt;10,2,1),0)+IF(AND(X22&gt;GLYCT3_MAX,X21&gt;GLYCT3_MAX,X20&gt;GLYCT3_MAX),INCR_ALGO*IF(V22&gt;10,2,1),0),2),0)</f>
        <v>1</v>
      </c>
      <c r="S23" s="16">
        <v>0</v>
      </c>
      <c r="T23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3" s="21">
        <f>Tableau2[[#This Row],[Algo (S)]]*Tableau2[[#This Row],[Glucides (S)]]/10</f>
        <v>0</v>
      </c>
      <c r="V23" s="21">
        <f>ROUND(2*Tableau2[[#This Row],[Calcul NR (S)]],0)/2+Tableau2[[#This Row],[Correction (S)]]</f>
        <v>0</v>
      </c>
      <c r="W23" s="16">
        <v>10</v>
      </c>
      <c r="X23" s="18">
        <v>100</v>
      </c>
      <c r="Y23" s="21"/>
      <c r="Z23" s="22"/>
    </row>
    <row r="24" spans="1:26" x14ac:dyDescent="0.3">
      <c r="A24" s="36" t="s">
        <v>28</v>
      </c>
      <c r="B24" s="37">
        <v>45313</v>
      </c>
      <c r="C24" s="11">
        <v>100</v>
      </c>
      <c r="D24" s="19">
        <f>MAX(ROUND(D23+IF(I23&lt;GLYCT3_MIN,-INCR_ALGO*IF(H23&gt;10,2,1),0)+IF(AND(I23&gt;=GLYCT3_MAX,I22&gt;=GLYCT3_MAX,I21&gt;=GLYCT3_MAX),INCR_ALGO*IF(H23&gt;10,2,1),0),2),0)</f>
        <v>1</v>
      </c>
      <c r="E24" s="14">
        <v>0</v>
      </c>
      <c r="F24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4" s="29">
        <f>Tableau2[[#This Row],[Algo]]*Tableau2[[#This Row],[Glucides]]/10</f>
        <v>0</v>
      </c>
      <c r="H24" s="19">
        <f>ROUND(2*Tableau2[[#This Row],[Calcul NR]],0)/2+Tableau2[[#This Row],[Correction]]</f>
        <v>0</v>
      </c>
      <c r="I24" s="11">
        <v>100</v>
      </c>
      <c r="J24" s="13">
        <v>100</v>
      </c>
      <c r="K24" s="15">
        <f>MAX(ROUND(K23+IF(P23&lt;GLYCT3_MIN,-INCR_ALGO*IF(O23&gt;10,2,1),0)+IF(AND(P23&gt;=GLYCT3_MAX,P22&gt;=GLYCT3_MAX,P21&gt;=GLYCT3_MAX),INCR_ALGO*IF(O23&gt;10,2,1),0),2),0)</f>
        <v>1</v>
      </c>
      <c r="L24" s="15">
        <v>0</v>
      </c>
      <c r="M24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4" s="20">
        <f>Tableau2[[#This Row],[Algo (M)]]*Tableau2[[#This Row],[Glucides (M)]]/10</f>
        <v>0</v>
      </c>
      <c r="O24" s="20">
        <f>ROUND(2*Tableau2[[#This Row],[Calcul NR (M)]],0)/2+Tableau2[[#This Row],[Correction (M)]]</f>
        <v>0</v>
      </c>
      <c r="P24" s="13">
        <v>100</v>
      </c>
      <c r="Q24" s="18">
        <v>100</v>
      </c>
      <c r="R24" s="16">
        <f>MAX(ROUND(R23+IF(X23&lt;GLYCT3_MIN,-INCR_ALGO*IF(V23&gt;10,2,1),0)+IF(AND(X23&gt;GLYCT3_MAX,X22&gt;GLYCT3_MAX,X21&gt;GLYCT3_MAX),INCR_ALGO*IF(V23&gt;10,2,1),0),2),0)</f>
        <v>1</v>
      </c>
      <c r="S24" s="16">
        <v>0</v>
      </c>
      <c r="T24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4" s="21">
        <f>Tableau2[[#This Row],[Algo (S)]]*Tableau2[[#This Row],[Glucides (S)]]/10</f>
        <v>0</v>
      </c>
      <c r="V24" s="21">
        <f>ROUND(2*Tableau2[[#This Row],[Calcul NR (S)]],0)/2+Tableau2[[#This Row],[Correction (S)]]</f>
        <v>0</v>
      </c>
      <c r="W24" s="16">
        <v>10</v>
      </c>
      <c r="X24" s="18">
        <v>100</v>
      </c>
      <c r="Y24" s="21"/>
      <c r="Z24" s="22"/>
    </row>
    <row r="25" spans="1:26" x14ac:dyDescent="0.3">
      <c r="A25" s="36" t="s">
        <v>27</v>
      </c>
      <c r="B25" s="37">
        <v>45314</v>
      </c>
      <c r="C25" s="11">
        <v>100</v>
      </c>
      <c r="D25" s="19">
        <f>MAX(ROUND(D24+IF(I24&lt;GLYCT3_MIN,-INCR_ALGO*IF(H24&gt;10,2,1),0)+IF(AND(I24&gt;=GLYCT3_MAX,I23&gt;=GLYCT3_MAX,I22&gt;=GLYCT3_MAX),INCR_ALGO*IF(H24&gt;10,2,1),0),2),0)</f>
        <v>1</v>
      </c>
      <c r="E25" s="14">
        <v>0</v>
      </c>
      <c r="F25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5" s="29">
        <f>Tableau2[[#This Row],[Algo]]*Tableau2[[#This Row],[Glucides]]/10</f>
        <v>0</v>
      </c>
      <c r="H25" s="19">
        <f>ROUND(2*Tableau2[[#This Row],[Calcul NR]],0)/2+Tableau2[[#This Row],[Correction]]</f>
        <v>0</v>
      </c>
      <c r="I25" s="11">
        <v>100</v>
      </c>
      <c r="J25" s="13">
        <v>100</v>
      </c>
      <c r="K25" s="15">
        <f>MAX(ROUND(K24+IF(P24&lt;GLYCT3_MIN,-INCR_ALGO*IF(O24&gt;10,2,1),0)+IF(AND(P24&gt;=GLYCT3_MAX,P23&gt;=GLYCT3_MAX,P22&gt;=GLYCT3_MAX),INCR_ALGO*IF(O24&gt;10,2,1),0),2),0)</f>
        <v>1</v>
      </c>
      <c r="L25" s="15">
        <v>0</v>
      </c>
      <c r="M25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5" s="20">
        <f>Tableau2[[#This Row],[Algo (M)]]*Tableau2[[#This Row],[Glucides (M)]]/10</f>
        <v>0</v>
      </c>
      <c r="O25" s="20">
        <f>ROUND(2*Tableau2[[#This Row],[Calcul NR (M)]],0)/2+Tableau2[[#This Row],[Correction (M)]]</f>
        <v>0</v>
      </c>
      <c r="P25" s="13">
        <v>100</v>
      </c>
      <c r="Q25" s="18">
        <v>100</v>
      </c>
      <c r="R25" s="16">
        <f>MAX(ROUND(R24+IF(X24&lt;GLYCT3_MIN,-INCR_ALGO*IF(V24&gt;10,2,1),0)+IF(AND(X24&gt;GLYCT3_MAX,X23&gt;GLYCT3_MAX,X22&gt;GLYCT3_MAX),INCR_ALGO*IF(V24&gt;10,2,1),0),2),0)</f>
        <v>1</v>
      </c>
      <c r="S25" s="16">
        <v>0</v>
      </c>
      <c r="T25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5" s="21">
        <f>Tableau2[[#This Row],[Algo (S)]]*Tableau2[[#This Row],[Glucides (S)]]/10</f>
        <v>0</v>
      </c>
      <c r="V25" s="21">
        <f>ROUND(2*Tableau2[[#This Row],[Calcul NR (S)]],0)/2+Tableau2[[#This Row],[Correction (S)]]</f>
        <v>0</v>
      </c>
      <c r="W25" s="16">
        <v>10</v>
      </c>
      <c r="X25" s="18">
        <v>100</v>
      </c>
      <c r="Y25" s="21"/>
      <c r="Z25" s="22"/>
    </row>
    <row r="26" spans="1:26" x14ac:dyDescent="0.3">
      <c r="A26" s="36" t="s">
        <v>33</v>
      </c>
      <c r="B26" s="37">
        <v>45315</v>
      </c>
      <c r="C26" s="11">
        <v>100</v>
      </c>
      <c r="D26" s="19">
        <f>MAX(ROUND(D25+IF(I25&lt;GLYCT3_MIN,-INCR_ALGO*IF(H25&gt;10,2,1),0)+IF(AND(I25&gt;=GLYCT3_MAX,I24&gt;=GLYCT3_MAX,I23&gt;=GLYCT3_MAX),INCR_ALGO*IF(H25&gt;10,2,1),0),2),0)</f>
        <v>1</v>
      </c>
      <c r="E26" s="14">
        <v>0</v>
      </c>
      <c r="F26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6" s="29">
        <f>Tableau2[[#This Row],[Algo]]*Tableau2[[#This Row],[Glucides]]/10</f>
        <v>0</v>
      </c>
      <c r="H26" s="19">
        <f>ROUND(2*Tableau2[[#This Row],[Calcul NR]],0)/2+Tableau2[[#This Row],[Correction]]</f>
        <v>0</v>
      </c>
      <c r="I26" s="11">
        <v>100</v>
      </c>
      <c r="J26" s="13">
        <v>100</v>
      </c>
      <c r="K26" s="15">
        <f>MAX(ROUND(K25+IF(P25&lt;GLYCT3_MIN,-INCR_ALGO*IF(O25&gt;10,2,1),0)+IF(AND(P25&gt;=GLYCT3_MAX,P24&gt;=GLYCT3_MAX,P23&gt;=GLYCT3_MAX),INCR_ALGO*IF(O25&gt;10,2,1),0),2),0)</f>
        <v>1</v>
      </c>
      <c r="L26" s="15">
        <v>0</v>
      </c>
      <c r="M26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6" s="20">
        <f>Tableau2[[#This Row],[Algo (M)]]*Tableau2[[#This Row],[Glucides (M)]]/10</f>
        <v>0</v>
      </c>
      <c r="O26" s="20">
        <f>ROUND(2*Tableau2[[#This Row],[Calcul NR (M)]],0)/2+Tableau2[[#This Row],[Correction (M)]]</f>
        <v>0</v>
      </c>
      <c r="P26" s="13">
        <v>100</v>
      </c>
      <c r="Q26" s="18">
        <v>100</v>
      </c>
      <c r="R26" s="16">
        <f>MAX(ROUND(R25+IF(X25&lt;GLYCT3_MIN,-INCR_ALGO*IF(V25&gt;10,2,1),0)+IF(AND(X25&gt;GLYCT3_MAX,X24&gt;GLYCT3_MAX,X23&gt;GLYCT3_MAX),INCR_ALGO*IF(V25&gt;10,2,1),0),2),0)</f>
        <v>1</v>
      </c>
      <c r="S26" s="16">
        <v>0</v>
      </c>
      <c r="T26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6" s="21">
        <f>Tableau2[[#This Row],[Algo (S)]]*Tableau2[[#This Row],[Glucides (S)]]/10</f>
        <v>0</v>
      </c>
      <c r="V26" s="21">
        <f>ROUND(2*Tableau2[[#This Row],[Calcul NR (S)]],0)/2+Tableau2[[#This Row],[Correction (S)]]</f>
        <v>0</v>
      </c>
      <c r="W26" s="16">
        <v>10</v>
      </c>
      <c r="X26" s="18">
        <v>100</v>
      </c>
      <c r="Y26" s="21"/>
      <c r="Z26" s="22"/>
    </row>
    <row r="27" spans="1:26" x14ac:dyDescent="0.3">
      <c r="A27" s="36" t="s">
        <v>29</v>
      </c>
      <c r="B27" s="37">
        <v>45316</v>
      </c>
      <c r="C27" s="11">
        <v>100</v>
      </c>
      <c r="D27" s="19">
        <f>MAX(ROUND(D26+IF(I26&lt;GLYCT3_MIN,-INCR_ALGO*IF(H26&gt;10,2,1),0)+IF(AND(I26&gt;=GLYCT3_MAX,I25&gt;=GLYCT3_MAX,I24&gt;=GLYCT3_MAX),INCR_ALGO*IF(H26&gt;10,2,1),0),2),0)</f>
        <v>1</v>
      </c>
      <c r="E27" s="14">
        <v>0</v>
      </c>
      <c r="F27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7" s="29">
        <f>Tableau2[[#This Row],[Algo]]*Tableau2[[#This Row],[Glucides]]/10</f>
        <v>0</v>
      </c>
      <c r="H27" s="19">
        <f>ROUND(2*Tableau2[[#This Row],[Calcul NR]],0)/2+Tableau2[[#This Row],[Correction]]</f>
        <v>0</v>
      </c>
      <c r="I27" s="11">
        <v>100</v>
      </c>
      <c r="J27" s="13">
        <v>100</v>
      </c>
      <c r="K27" s="15">
        <f>MAX(ROUND(K26+IF(P26&lt;GLYCT3_MIN,-INCR_ALGO*IF(O26&gt;10,2,1),0)+IF(AND(P26&gt;=GLYCT3_MAX,P25&gt;=GLYCT3_MAX,P24&gt;=GLYCT3_MAX),INCR_ALGO*IF(O26&gt;10,2,1),0),2),0)</f>
        <v>1</v>
      </c>
      <c r="L27" s="15">
        <v>0</v>
      </c>
      <c r="M27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7" s="20">
        <f>Tableau2[[#This Row],[Algo (M)]]*Tableau2[[#This Row],[Glucides (M)]]/10</f>
        <v>0</v>
      </c>
      <c r="O27" s="20">
        <f>ROUND(2*Tableau2[[#This Row],[Calcul NR (M)]],0)/2+Tableau2[[#This Row],[Correction (M)]]</f>
        <v>0</v>
      </c>
      <c r="P27" s="13">
        <v>100</v>
      </c>
      <c r="Q27" s="18">
        <v>100</v>
      </c>
      <c r="R27" s="16">
        <f>MAX(ROUND(R26+IF(X26&lt;GLYCT3_MIN,-INCR_ALGO*IF(V26&gt;10,2,1),0)+IF(AND(X26&gt;GLYCT3_MAX,X25&gt;GLYCT3_MAX,X24&gt;GLYCT3_MAX),INCR_ALGO*IF(V26&gt;10,2,1),0),2),0)</f>
        <v>1</v>
      </c>
      <c r="S27" s="16">
        <v>0</v>
      </c>
      <c r="T27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7" s="21">
        <f>Tableau2[[#This Row],[Algo (S)]]*Tableau2[[#This Row],[Glucides (S)]]/10</f>
        <v>0</v>
      </c>
      <c r="V27" s="21">
        <f>ROUND(2*Tableau2[[#This Row],[Calcul NR (S)]],0)/2+Tableau2[[#This Row],[Correction (S)]]</f>
        <v>0</v>
      </c>
      <c r="W27" s="16">
        <v>10</v>
      </c>
      <c r="X27" s="18">
        <v>100</v>
      </c>
      <c r="Y27" s="21"/>
      <c r="Z27" s="22"/>
    </row>
    <row r="28" spans="1:26" x14ac:dyDescent="0.3">
      <c r="A28" s="36" t="s">
        <v>30</v>
      </c>
      <c r="B28" s="37">
        <v>45317</v>
      </c>
      <c r="C28" s="11">
        <v>100</v>
      </c>
      <c r="D28" s="19">
        <f>MAX(ROUND(D27+IF(I27&lt;GLYCT3_MIN,-INCR_ALGO*IF(H27&gt;10,2,1),0)+IF(AND(I27&gt;=GLYCT3_MAX,I26&gt;=GLYCT3_MAX,I25&gt;=GLYCT3_MAX),INCR_ALGO*IF(H27&gt;10,2,1),0),2),0)</f>
        <v>1</v>
      </c>
      <c r="E28" s="14">
        <v>0</v>
      </c>
      <c r="F28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8" s="29">
        <f>Tableau2[[#This Row],[Algo]]*Tableau2[[#This Row],[Glucides]]/10</f>
        <v>0</v>
      </c>
      <c r="H28" s="19">
        <f>ROUND(2*Tableau2[[#This Row],[Calcul NR]],0)/2+Tableau2[[#This Row],[Correction]]</f>
        <v>0</v>
      </c>
      <c r="I28" s="11">
        <v>100</v>
      </c>
      <c r="J28" s="13">
        <v>100</v>
      </c>
      <c r="K28" s="15">
        <f>MAX(ROUND(K27+IF(P27&lt;GLYCT3_MIN,-INCR_ALGO*IF(O27&gt;10,2,1),0)+IF(AND(P27&gt;=GLYCT3_MAX,P26&gt;=GLYCT3_MAX,P25&gt;=GLYCT3_MAX),INCR_ALGO*IF(O27&gt;10,2,1),0),2),0)</f>
        <v>1</v>
      </c>
      <c r="L28" s="15">
        <v>0</v>
      </c>
      <c r="M28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8" s="20">
        <f>Tableau2[[#This Row],[Algo (M)]]*Tableau2[[#This Row],[Glucides (M)]]/10</f>
        <v>0</v>
      </c>
      <c r="O28" s="20">
        <f>ROUND(2*Tableau2[[#This Row],[Calcul NR (M)]],0)/2+Tableau2[[#This Row],[Correction (M)]]</f>
        <v>0</v>
      </c>
      <c r="P28" s="13">
        <v>100</v>
      </c>
      <c r="Q28" s="18">
        <v>100</v>
      </c>
      <c r="R28" s="16">
        <f>MAX(ROUND(R27+IF(X27&lt;GLYCT3_MIN,-INCR_ALGO*IF(V27&gt;10,2,1),0)+IF(AND(X27&gt;GLYCT3_MAX,X26&gt;GLYCT3_MAX,X25&gt;GLYCT3_MAX),INCR_ALGO*IF(V27&gt;10,2,1),0),2),0)</f>
        <v>1</v>
      </c>
      <c r="S28" s="16">
        <v>0</v>
      </c>
      <c r="T28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8" s="21">
        <f>Tableau2[[#This Row],[Algo (S)]]*Tableau2[[#This Row],[Glucides (S)]]/10</f>
        <v>0</v>
      </c>
      <c r="V28" s="21">
        <f>ROUND(2*Tableau2[[#This Row],[Calcul NR (S)]],0)/2+Tableau2[[#This Row],[Correction (S)]]</f>
        <v>0</v>
      </c>
      <c r="W28" s="16">
        <v>10</v>
      </c>
      <c r="X28" s="18">
        <v>100</v>
      </c>
      <c r="Y28" s="21"/>
      <c r="Z28" s="22"/>
    </row>
    <row r="29" spans="1:26" x14ac:dyDescent="0.3">
      <c r="A29" s="36" t="s">
        <v>31</v>
      </c>
      <c r="B29" s="37">
        <v>45318</v>
      </c>
      <c r="C29" s="11">
        <v>100</v>
      </c>
      <c r="D29" s="19">
        <f>MAX(ROUND(D28+IF(I28&lt;GLYCT3_MIN,-INCR_ALGO*IF(H28&gt;10,2,1),0)+IF(AND(I28&gt;=GLYCT3_MAX,I27&gt;=GLYCT3_MAX,I26&gt;=GLYCT3_MAX),INCR_ALGO*IF(H28&gt;10,2,1),0),2),0)</f>
        <v>1</v>
      </c>
      <c r="E29" s="14">
        <v>0</v>
      </c>
      <c r="F29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9" s="29">
        <f>Tableau2[[#This Row],[Algo]]*Tableau2[[#This Row],[Glucides]]/10</f>
        <v>0</v>
      </c>
      <c r="H29" s="19">
        <f>ROUND(2*Tableau2[[#This Row],[Calcul NR]],0)/2+Tableau2[[#This Row],[Correction]]</f>
        <v>0</v>
      </c>
      <c r="I29" s="11">
        <v>100</v>
      </c>
      <c r="J29" s="13">
        <v>100</v>
      </c>
      <c r="K29" s="15">
        <f>MAX(ROUND(K28+IF(P28&lt;GLYCT3_MIN,-INCR_ALGO*IF(O28&gt;10,2,1),0)+IF(AND(P28&gt;=GLYCT3_MAX,P27&gt;=GLYCT3_MAX,P26&gt;=GLYCT3_MAX),INCR_ALGO*IF(O28&gt;10,2,1),0),2),0)</f>
        <v>1</v>
      </c>
      <c r="L29" s="15">
        <v>0</v>
      </c>
      <c r="M29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9" s="20">
        <f>Tableau2[[#This Row],[Algo (M)]]*Tableau2[[#This Row],[Glucides (M)]]/10</f>
        <v>0</v>
      </c>
      <c r="O29" s="20">
        <f>ROUND(2*Tableau2[[#This Row],[Calcul NR (M)]],0)/2+Tableau2[[#This Row],[Correction (M)]]</f>
        <v>0</v>
      </c>
      <c r="P29" s="13">
        <v>100</v>
      </c>
      <c r="Q29" s="18">
        <v>100</v>
      </c>
      <c r="R29" s="16">
        <f>MAX(ROUND(R28+IF(X28&lt;GLYCT3_MIN,-INCR_ALGO*IF(V28&gt;10,2,1),0)+IF(AND(X28&gt;GLYCT3_MAX,X27&gt;GLYCT3_MAX,X26&gt;GLYCT3_MAX),INCR_ALGO*IF(V28&gt;10,2,1),0),2),0)</f>
        <v>1</v>
      </c>
      <c r="S29" s="16">
        <v>0</v>
      </c>
      <c r="T29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9" s="21">
        <f>Tableau2[[#This Row],[Algo (S)]]*Tableau2[[#This Row],[Glucides (S)]]/10</f>
        <v>0</v>
      </c>
      <c r="V29" s="21">
        <f>ROUND(2*Tableau2[[#This Row],[Calcul NR (S)]],0)/2+Tableau2[[#This Row],[Correction (S)]]</f>
        <v>0</v>
      </c>
      <c r="W29" s="16">
        <v>10</v>
      </c>
      <c r="X29" s="18">
        <v>100</v>
      </c>
      <c r="Y29" s="21"/>
      <c r="Z29" s="22"/>
    </row>
    <row r="30" spans="1:26" x14ac:dyDescent="0.3">
      <c r="A30" s="36" t="s">
        <v>32</v>
      </c>
      <c r="B30" s="37">
        <v>45319</v>
      </c>
      <c r="C30" s="11">
        <v>100</v>
      </c>
      <c r="D30" s="19">
        <f>MAX(ROUND(D29+IF(I29&lt;GLYCT3_MIN,-INCR_ALGO*IF(H29&gt;10,2,1),0)+IF(AND(I29&gt;=GLYCT3_MAX,I28&gt;=GLYCT3_MAX,I27&gt;=GLYCT3_MAX),INCR_ALGO*IF(H29&gt;10,2,1),0),2),0)</f>
        <v>1</v>
      </c>
      <c r="E30" s="14">
        <v>0</v>
      </c>
      <c r="F30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0" s="29">
        <f>Tableau2[[#This Row],[Algo]]*Tableau2[[#This Row],[Glucides]]/10</f>
        <v>0</v>
      </c>
      <c r="H30" s="19">
        <f>ROUND(2*Tableau2[[#This Row],[Calcul NR]],0)/2+Tableau2[[#This Row],[Correction]]</f>
        <v>0</v>
      </c>
      <c r="I30" s="11">
        <v>100</v>
      </c>
      <c r="J30" s="13">
        <v>100</v>
      </c>
      <c r="K30" s="15">
        <f>MAX(ROUND(K29+IF(P29&lt;GLYCT3_MIN,-INCR_ALGO*IF(O29&gt;10,2,1),0)+IF(AND(P29&gt;=GLYCT3_MAX,P28&gt;=GLYCT3_MAX,P27&gt;=GLYCT3_MAX),INCR_ALGO*IF(O29&gt;10,2,1),0),2),0)</f>
        <v>1</v>
      </c>
      <c r="L30" s="15">
        <v>0</v>
      </c>
      <c r="M30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0" s="20">
        <f>Tableau2[[#This Row],[Algo (M)]]*Tableau2[[#This Row],[Glucides (M)]]/10</f>
        <v>0</v>
      </c>
      <c r="O30" s="20">
        <f>ROUND(2*Tableau2[[#This Row],[Calcul NR (M)]],0)/2+Tableau2[[#This Row],[Correction (M)]]</f>
        <v>0</v>
      </c>
      <c r="P30" s="13">
        <v>100</v>
      </c>
      <c r="Q30" s="18">
        <v>100</v>
      </c>
      <c r="R30" s="16">
        <f>MAX(ROUND(R29+IF(X29&lt;GLYCT3_MIN,-INCR_ALGO*IF(V29&gt;10,2,1),0)+IF(AND(X29&gt;GLYCT3_MAX,X28&gt;GLYCT3_MAX,X27&gt;GLYCT3_MAX),INCR_ALGO*IF(V29&gt;10,2,1),0),2),0)</f>
        <v>1</v>
      </c>
      <c r="S30" s="16">
        <v>0</v>
      </c>
      <c r="T30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0" s="21">
        <f>Tableau2[[#This Row],[Algo (S)]]*Tableau2[[#This Row],[Glucides (S)]]/10</f>
        <v>0</v>
      </c>
      <c r="V30" s="21">
        <f>ROUND(2*Tableau2[[#This Row],[Calcul NR (S)]],0)/2+Tableau2[[#This Row],[Correction (S)]]</f>
        <v>0</v>
      </c>
      <c r="W30" s="16">
        <v>10</v>
      </c>
      <c r="X30" s="18">
        <v>100</v>
      </c>
      <c r="Y30" s="21"/>
      <c r="Z30" s="22"/>
    </row>
    <row r="31" spans="1:26" x14ac:dyDescent="0.3">
      <c r="A31" s="36" t="s">
        <v>28</v>
      </c>
      <c r="B31" s="37">
        <v>45320</v>
      </c>
      <c r="C31" s="11">
        <v>100</v>
      </c>
      <c r="D31" s="19">
        <f>MAX(ROUND(D30+IF(I30&lt;GLYCT3_MIN,-INCR_ALGO*IF(H30&gt;10,2,1),0)+IF(AND(I30&gt;=GLYCT3_MAX,I29&gt;=GLYCT3_MAX,I28&gt;=GLYCT3_MAX),INCR_ALGO*IF(H30&gt;10,2,1),0),2),0)</f>
        <v>1</v>
      </c>
      <c r="E31" s="14">
        <v>0</v>
      </c>
      <c r="F31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1" s="29">
        <f>Tableau2[[#This Row],[Algo]]*Tableau2[[#This Row],[Glucides]]/10</f>
        <v>0</v>
      </c>
      <c r="H31" s="19">
        <f>ROUND(2*Tableau2[[#This Row],[Calcul NR]],0)/2+Tableau2[[#This Row],[Correction]]</f>
        <v>0</v>
      </c>
      <c r="I31" s="11">
        <v>100</v>
      </c>
      <c r="J31" s="13">
        <v>100</v>
      </c>
      <c r="K31" s="15">
        <f>MAX(ROUND(K30+IF(P30&lt;GLYCT3_MIN,-INCR_ALGO*IF(O30&gt;10,2,1),0)+IF(AND(P30&gt;=GLYCT3_MAX,P29&gt;=GLYCT3_MAX,P28&gt;=GLYCT3_MAX),INCR_ALGO*IF(O30&gt;10,2,1),0),2),0)</f>
        <v>1</v>
      </c>
      <c r="L31" s="15">
        <v>0</v>
      </c>
      <c r="M31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1" s="20">
        <f>Tableau2[[#This Row],[Algo (M)]]*Tableau2[[#This Row],[Glucides (M)]]/10</f>
        <v>0</v>
      </c>
      <c r="O31" s="20">
        <f>ROUND(2*Tableau2[[#This Row],[Calcul NR (M)]],0)/2+Tableau2[[#This Row],[Correction (M)]]</f>
        <v>0</v>
      </c>
      <c r="P31" s="13">
        <v>100</v>
      </c>
      <c r="Q31" s="18">
        <v>100</v>
      </c>
      <c r="R31" s="16">
        <f>MAX(ROUND(R30+IF(X30&lt;GLYCT3_MIN,-INCR_ALGO*IF(V30&gt;10,2,1),0)+IF(AND(X30&gt;GLYCT3_MAX,X29&gt;GLYCT3_MAX,X28&gt;GLYCT3_MAX),INCR_ALGO*IF(V30&gt;10,2,1),0),2),0)</f>
        <v>1</v>
      </c>
      <c r="S31" s="16">
        <v>0</v>
      </c>
      <c r="T31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1" s="21">
        <f>Tableau2[[#This Row],[Algo (S)]]*Tableau2[[#This Row],[Glucides (S)]]/10</f>
        <v>0</v>
      </c>
      <c r="V31" s="21">
        <f>ROUND(2*Tableau2[[#This Row],[Calcul NR (S)]],0)/2+Tableau2[[#This Row],[Correction (S)]]</f>
        <v>0</v>
      </c>
      <c r="W31" s="16">
        <v>10</v>
      </c>
      <c r="X31" s="18">
        <v>100</v>
      </c>
      <c r="Y31" s="21"/>
      <c r="Z31" s="22"/>
    </row>
    <row r="32" spans="1:26" x14ac:dyDescent="0.3">
      <c r="A32" s="36" t="s">
        <v>27</v>
      </c>
      <c r="B32" s="37">
        <v>45321</v>
      </c>
      <c r="C32" s="11">
        <v>100</v>
      </c>
      <c r="D32" s="19">
        <f>MAX(ROUND(D31+IF(I31&lt;GLYCT3_MIN,-INCR_ALGO*IF(H31&gt;10,2,1),0)+IF(AND(I31&gt;=GLYCT3_MAX,I30&gt;=GLYCT3_MAX,I29&gt;=GLYCT3_MAX),INCR_ALGO*IF(H31&gt;10,2,1),0),2),0)</f>
        <v>1</v>
      </c>
      <c r="E32" s="14">
        <v>0</v>
      </c>
      <c r="F32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2" s="29">
        <f>Tableau2[[#This Row],[Algo]]*Tableau2[[#This Row],[Glucides]]/10</f>
        <v>0</v>
      </c>
      <c r="H32" s="19">
        <f>ROUND(2*Tableau2[[#This Row],[Calcul NR]],0)/2+Tableau2[[#This Row],[Correction]]</f>
        <v>0</v>
      </c>
      <c r="I32" s="11">
        <v>100</v>
      </c>
      <c r="J32" s="13">
        <v>100</v>
      </c>
      <c r="K32" s="15">
        <f>MAX(ROUND(K31+IF(P31&lt;GLYCT3_MIN,-INCR_ALGO*IF(O31&gt;10,2,1),0)+IF(AND(P31&gt;=GLYCT3_MAX,P30&gt;=GLYCT3_MAX,P29&gt;=GLYCT3_MAX),INCR_ALGO*IF(O31&gt;10,2,1),0),2),0)</f>
        <v>1</v>
      </c>
      <c r="L32" s="15">
        <v>0</v>
      </c>
      <c r="M32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2" s="20">
        <f>Tableau2[[#This Row],[Algo (M)]]*Tableau2[[#This Row],[Glucides (M)]]/10</f>
        <v>0</v>
      </c>
      <c r="O32" s="20">
        <f>ROUND(2*Tableau2[[#This Row],[Calcul NR (M)]],0)/2+Tableau2[[#This Row],[Correction (M)]]</f>
        <v>0</v>
      </c>
      <c r="P32" s="13">
        <v>100</v>
      </c>
      <c r="Q32" s="18">
        <v>100</v>
      </c>
      <c r="R32" s="16">
        <f>MAX(ROUND(R31+IF(X31&lt;GLYCT3_MIN,-INCR_ALGO*IF(V31&gt;10,2,1),0)+IF(AND(X31&gt;GLYCT3_MAX,X30&gt;GLYCT3_MAX,X29&gt;GLYCT3_MAX),INCR_ALGO*IF(V31&gt;10,2,1),0),2),0)</f>
        <v>1</v>
      </c>
      <c r="S32" s="16">
        <v>0</v>
      </c>
      <c r="T32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2" s="21">
        <f>Tableau2[[#This Row],[Algo (S)]]*Tableau2[[#This Row],[Glucides (S)]]/10</f>
        <v>0</v>
      </c>
      <c r="V32" s="21">
        <f>ROUND(2*Tableau2[[#This Row],[Calcul NR (S)]],0)/2+Tableau2[[#This Row],[Correction (S)]]</f>
        <v>0</v>
      </c>
      <c r="W32" s="16">
        <v>10</v>
      </c>
      <c r="X32" s="18">
        <v>100</v>
      </c>
      <c r="Y32" s="21"/>
      <c r="Z32" s="22"/>
    </row>
    <row r="33" spans="1:26" x14ac:dyDescent="0.3">
      <c r="A33" s="36" t="s">
        <v>33</v>
      </c>
      <c r="B33" s="37">
        <v>45322</v>
      </c>
      <c r="C33" s="11">
        <v>100</v>
      </c>
      <c r="D33" s="19">
        <f>MAX(ROUND(D32+IF(I32&lt;GLYCT3_MIN,-INCR_ALGO*IF(H32&gt;10,2,1),0)+IF(AND(I32&gt;=GLYCT3_MAX,I31&gt;=GLYCT3_MAX,I30&gt;=GLYCT3_MAX),INCR_ALGO*IF(H32&gt;10,2,1),0),2),0)</f>
        <v>1</v>
      </c>
      <c r="E33" s="14">
        <v>0</v>
      </c>
      <c r="F33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3" s="29">
        <f>Tableau2[[#This Row],[Algo]]*Tableau2[[#This Row],[Glucides]]/10</f>
        <v>0</v>
      </c>
      <c r="H33" s="19">
        <f>ROUND(2*Tableau2[[#This Row],[Calcul NR]],0)/2+Tableau2[[#This Row],[Correction]]</f>
        <v>0</v>
      </c>
      <c r="I33" s="11">
        <v>100</v>
      </c>
      <c r="J33" s="13">
        <v>100</v>
      </c>
      <c r="K33" s="15">
        <f>MAX(ROUND(K32+IF(P32&lt;GLYCT3_MIN,-INCR_ALGO*IF(O32&gt;10,2,1),0)+IF(AND(P32&gt;=GLYCT3_MAX,P31&gt;=GLYCT3_MAX,P30&gt;=GLYCT3_MAX),INCR_ALGO*IF(O32&gt;10,2,1),0),2),0)</f>
        <v>1</v>
      </c>
      <c r="L33" s="15">
        <v>0</v>
      </c>
      <c r="M33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3" s="20">
        <f>Tableau2[[#This Row],[Algo (M)]]*Tableau2[[#This Row],[Glucides (M)]]/10</f>
        <v>0</v>
      </c>
      <c r="O33" s="20">
        <f>ROUND(2*Tableau2[[#This Row],[Calcul NR (M)]],0)/2+Tableau2[[#This Row],[Correction (M)]]</f>
        <v>0</v>
      </c>
      <c r="P33" s="13">
        <v>100</v>
      </c>
      <c r="Q33" s="18">
        <v>100</v>
      </c>
      <c r="R33" s="16">
        <f>MAX(ROUND(R32+IF(X32&lt;GLYCT3_MIN,-INCR_ALGO*IF(V32&gt;10,2,1),0)+IF(AND(X32&gt;GLYCT3_MAX,X31&gt;GLYCT3_MAX,X30&gt;GLYCT3_MAX),INCR_ALGO*IF(V32&gt;10,2,1),0),2),0)</f>
        <v>1</v>
      </c>
      <c r="S33" s="16">
        <v>0</v>
      </c>
      <c r="T33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3" s="21">
        <f>Tableau2[[#This Row],[Algo (S)]]*Tableau2[[#This Row],[Glucides (S)]]/10</f>
        <v>0</v>
      </c>
      <c r="V33" s="21">
        <f>ROUND(2*Tableau2[[#This Row],[Calcul NR (S)]],0)/2+Tableau2[[#This Row],[Correction (S)]]</f>
        <v>0</v>
      </c>
      <c r="W33" s="16">
        <v>10</v>
      </c>
      <c r="X33" s="18">
        <v>100</v>
      </c>
      <c r="Y33" s="21"/>
      <c r="Z33" s="22"/>
    </row>
    <row r="34" spans="1:26" x14ac:dyDescent="0.3">
      <c r="A34" s="36" t="s">
        <v>29</v>
      </c>
      <c r="B34" s="37">
        <v>45323</v>
      </c>
      <c r="C34" s="11">
        <v>100</v>
      </c>
      <c r="D34" s="19">
        <f>MAX(ROUND(D33+IF(I33&lt;GLYCT3_MIN,-INCR_ALGO*IF(H33&gt;10,2,1),0)+IF(AND(I33&gt;=GLYCT3_MAX,I32&gt;=GLYCT3_MAX,I31&gt;=GLYCT3_MAX),INCR_ALGO*IF(H33&gt;10,2,1),0),2),0)</f>
        <v>1</v>
      </c>
      <c r="E34" s="14">
        <v>0</v>
      </c>
      <c r="F34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4" s="29">
        <f>Tableau2[[#This Row],[Algo]]*Tableau2[[#This Row],[Glucides]]/10</f>
        <v>0</v>
      </c>
      <c r="H34" s="19">
        <f>ROUND(2*Tableau2[[#This Row],[Calcul NR]],0)/2+Tableau2[[#This Row],[Correction]]</f>
        <v>0</v>
      </c>
      <c r="I34" s="11">
        <v>100</v>
      </c>
      <c r="J34" s="13">
        <v>100</v>
      </c>
      <c r="K34" s="15">
        <f>MAX(ROUND(K33+IF(P33&lt;GLYCT3_MIN,-INCR_ALGO*IF(O33&gt;10,2,1),0)+IF(AND(P33&gt;=GLYCT3_MAX,P32&gt;=GLYCT3_MAX,P31&gt;=GLYCT3_MAX),INCR_ALGO*IF(O33&gt;10,2,1),0),2),0)</f>
        <v>1</v>
      </c>
      <c r="L34" s="15">
        <v>0</v>
      </c>
      <c r="M34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4" s="20">
        <f>Tableau2[[#This Row],[Algo (M)]]*Tableau2[[#This Row],[Glucides (M)]]/10</f>
        <v>0</v>
      </c>
      <c r="O34" s="20">
        <f>ROUND(2*Tableau2[[#This Row],[Calcul NR (M)]],0)/2+Tableau2[[#This Row],[Correction (M)]]</f>
        <v>0</v>
      </c>
      <c r="P34" s="13">
        <v>100</v>
      </c>
      <c r="Q34" s="18">
        <v>100</v>
      </c>
      <c r="R34" s="16">
        <f>MAX(ROUND(R33+IF(X33&lt;GLYCT3_MIN,-INCR_ALGO*IF(V33&gt;10,2,1),0)+IF(AND(X33&gt;GLYCT3_MAX,X32&gt;GLYCT3_MAX,X31&gt;GLYCT3_MAX),INCR_ALGO*IF(V33&gt;10,2,1),0),2),0)</f>
        <v>1</v>
      </c>
      <c r="S34" s="16">
        <v>0</v>
      </c>
      <c r="T34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4" s="21">
        <f>Tableau2[[#This Row],[Algo (S)]]*Tableau2[[#This Row],[Glucides (S)]]/10</f>
        <v>0</v>
      </c>
      <c r="V34" s="21">
        <f>ROUND(2*Tableau2[[#This Row],[Calcul NR (S)]],0)/2+Tableau2[[#This Row],[Correction (S)]]</f>
        <v>0</v>
      </c>
      <c r="W34" s="16">
        <v>10</v>
      </c>
      <c r="X34" s="18">
        <v>100</v>
      </c>
      <c r="Y34" s="21"/>
      <c r="Z34" s="22"/>
    </row>
    <row r="35" spans="1:26" x14ac:dyDescent="0.3">
      <c r="A35" s="36" t="s">
        <v>30</v>
      </c>
      <c r="B35" s="37">
        <v>45324</v>
      </c>
      <c r="C35" s="11">
        <v>100</v>
      </c>
      <c r="D35" s="19">
        <f>MAX(ROUND(D34+IF(I34&lt;GLYCT3_MIN,-INCR_ALGO*IF(H34&gt;10,2,1),0)+IF(AND(I34&gt;=GLYCT3_MAX,I33&gt;=GLYCT3_MAX,I32&gt;=GLYCT3_MAX),INCR_ALGO*IF(H34&gt;10,2,1),0),2),0)</f>
        <v>1</v>
      </c>
      <c r="E35" s="14">
        <v>0</v>
      </c>
      <c r="F35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5" s="29">
        <f>Tableau2[[#This Row],[Algo]]*Tableau2[[#This Row],[Glucides]]/10</f>
        <v>0</v>
      </c>
      <c r="H35" s="19">
        <f>ROUND(2*Tableau2[[#This Row],[Calcul NR]],0)/2+Tableau2[[#This Row],[Correction]]</f>
        <v>0</v>
      </c>
      <c r="I35" s="11">
        <v>100</v>
      </c>
      <c r="J35" s="13">
        <v>100</v>
      </c>
      <c r="K35" s="15">
        <f>MAX(ROUND(K34+IF(P34&lt;GLYCT3_MIN,-INCR_ALGO*IF(O34&gt;10,2,1),0)+IF(AND(P34&gt;=GLYCT3_MAX,P33&gt;=GLYCT3_MAX,P32&gt;=GLYCT3_MAX),INCR_ALGO*IF(O34&gt;10,2,1),0),2),0)</f>
        <v>1</v>
      </c>
      <c r="L35" s="15">
        <v>0</v>
      </c>
      <c r="M35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5" s="20">
        <f>Tableau2[[#This Row],[Algo (M)]]*Tableau2[[#This Row],[Glucides (M)]]/10</f>
        <v>0</v>
      </c>
      <c r="O35" s="20">
        <f>ROUND(2*Tableau2[[#This Row],[Calcul NR (M)]],0)/2+Tableau2[[#This Row],[Correction (M)]]</f>
        <v>0</v>
      </c>
      <c r="P35" s="13">
        <v>100</v>
      </c>
      <c r="Q35" s="18">
        <v>100</v>
      </c>
      <c r="R35" s="16">
        <f>MAX(ROUND(R34+IF(X34&lt;GLYCT3_MIN,-INCR_ALGO*IF(V34&gt;10,2,1),0)+IF(AND(X34&gt;GLYCT3_MAX,X33&gt;GLYCT3_MAX,X32&gt;GLYCT3_MAX),INCR_ALGO*IF(V34&gt;10,2,1),0),2),0)</f>
        <v>1</v>
      </c>
      <c r="S35" s="16">
        <v>0</v>
      </c>
      <c r="T35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5" s="21">
        <f>Tableau2[[#This Row],[Algo (S)]]*Tableau2[[#This Row],[Glucides (S)]]/10</f>
        <v>0</v>
      </c>
      <c r="V35" s="21">
        <f>ROUND(2*Tableau2[[#This Row],[Calcul NR (S)]],0)/2+Tableau2[[#This Row],[Correction (S)]]</f>
        <v>0</v>
      </c>
      <c r="W35" s="16">
        <v>10</v>
      </c>
      <c r="X35" s="18">
        <v>100</v>
      </c>
      <c r="Y35" s="21"/>
      <c r="Z35" s="22"/>
    </row>
    <row r="36" spans="1:26" x14ac:dyDescent="0.3">
      <c r="A36" s="36" t="s">
        <v>31</v>
      </c>
      <c r="B36" s="37">
        <v>45325</v>
      </c>
      <c r="C36" s="11">
        <v>100</v>
      </c>
      <c r="D36" s="19">
        <f>MAX(ROUND(D35+IF(I35&lt;GLYCT3_MIN,-INCR_ALGO*IF(H35&gt;10,2,1),0)+IF(AND(I35&gt;=GLYCT3_MAX,I34&gt;=GLYCT3_MAX,I33&gt;=GLYCT3_MAX),INCR_ALGO*IF(H35&gt;10,2,1),0),2),0)</f>
        <v>1</v>
      </c>
      <c r="E36" s="14">
        <v>0</v>
      </c>
      <c r="F36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6" s="29">
        <f>Tableau2[[#This Row],[Algo]]*Tableau2[[#This Row],[Glucides]]/10</f>
        <v>0</v>
      </c>
      <c r="H36" s="19">
        <f>ROUND(2*Tableau2[[#This Row],[Calcul NR]],0)/2+Tableau2[[#This Row],[Correction]]</f>
        <v>0</v>
      </c>
      <c r="I36" s="11">
        <v>100</v>
      </c>
      <c r="J36" s="13">
        <v>100</v>
      </c>
      <c r="K36" s="15">
        <f>MAX(ROUND(K35+IF(P35&lt;GLYCT3_MIN,-INCR_ALGO*IF(O35&gt;10,2,1),0)+IF(AND(P35&gt;=GLYCT3_MAX,P34&gt;=GLYCT3_MAX,P33&gt;=GLYCT3_MAX),INCR_ALGO*IF(O35&gt;10,2,1),0),2),0)</f>
        <v>1</v>
      </c>
      <c r="L36" s="15">
        <v>0</v>
      </c>
      <c r="M36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6" s="20">
        <f>Tableau2[[#This Row],[Algo (M)]]*Tableau2[[#This Row],[Glucides (M)]]/10</f>
        <v>0</v>
      </c>
      <c r="O36" s="20">
        <f>ROUND(2*Tableau2[[#This Row],[Calcul NR (M)]],0)/2+Tableau2[[#This Row],[Correction (M)]]</f>
        <v>0</v>
      </c>
      <c r="P36" s="13">
        <v>100</v>
      </c>
      <c r="Q36" s="18">
        <v>100</v>
      </c>
      <c r="R36" s="16">
        <f>MAX(ROUND(R35+IF(X35&lt;GLYCT3_MIN,-INCR_ALGO*IF(V35&gt;10,2,1),0)+IF(AND(X35&gt;GLYCT3_MAX,X34&gt;GLYCT3_MAX,X33&gt;GLYCT3_MAX),INCR_ALGO*IF(V35&gt;10,2,1),0),2),0)</f>
        <v>1</v>
      </c>
      <c r="S36" s="16">
        <v>0</v>
      </c>
      <c r="T36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6" s="21">
        <f>Tableau2[[#This Row],[Algo (S)]]*Tableau2[[#This Row],[Glucides (S)]]/10</f>
        <v>0</v>
      </c>
      <c r="V36" s="21">
        <f>ROUND(2*Tableau2[[#This Row],[Calcul NR (S)]],0)/2+Tableau2[[#This Row],[Correction (S)]]</f>
        <v>0</v>
      </c>
      <c r="W36" s="16">
        <v>10</v>
      </c>
      <c r="X36" s="18">
        <v>100</v>
      </c>
      <c r="Y36" s="21"/>
      <c r="Z36" s="22"/>
    </row>
    <row r="37" spans="1:26" x14ac:dyDescent="0.3">
      <c r="A37" s="36" t="s">
        <v>32</v>
      </c>
      <c r="B37" s="37">
        <v>45326</v>
      </c>
      <c r="C37" s="11">
        <v>100</v>
      </c>
      <c r="D37" s="19">
        <f>MAX(ROUND(D36+IF(I36&lt;GLYCT3_MIN,-INCR_ALGO*IF(H36&gt;10,2,1),0)+IF(AND(I36&gt;=GLYCT3_MAX,I35&gt;=GLYCT3_MAX,I34&gt;=GLYCT3_MAX),INCR_ALGO*IF(H36&gt;10,2,1),0),2),0)</f>
        <v>1</v>
      </c>
      <c r="E37" s="14">
        <v>0</v>
      </c>
      <c r="F37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7" s="29">
        <f>Tableau2[[#This Row],[Algo]]*Tableau2[[#This Row],[Glucides]]/10</f>
        <v>0</v>
      </c>
      <c r="H37" s="19">
        <f>ROUND(2*Tableau2[[#This Row],[Calcul NR]],0)/2+Tableau2[[#This Row],[Correction]]</f>
        <v>0</v>
      </c>
      <c r="I37" s="11">
        <v>100</v>
      </c>
      <c r="J37" s="13">
        <v>100</v>
      </c>
      <c r="K37" s="15">
        <f>MAX(ROUND(K36+IF(P36&lt;GLYCT3_MIN,-INCR_ALGO*IF(O36&gt;10,2,1),0)+IF(AND(P36&gt;=GLYCT3_MAX,P35&gt;=GLYCT3_MAX,P34&gt;=GLYCT3_MAX),INCR_ALGO*IF(O36&gt;10,2,1),0),2),0)</f>
        <v>1</v>
      </c>
      <c r="L37" s="15">
        <v>0</v>
      </c>
      <c r="M37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7" s="20">
        <f>Tableau2[[#This Row],[Algo (M)]]*Tableau2[[#This Row],[Glucides (M)]]/10</f>
        <v>0</v>
      </c>
      <c r="O37" s="20">
        <f>ROUND(2*Tableau2[[#This Row],[Calcul NR (M)]],0)/2+Tableau2[[#This Row],[Correction (M)]]</f>
        <v>0</v>
      </c>
      <c r="P37" s="13">
        <v>100</v>
      </c>
      <c r="Q37" s="18">
        <v>100</v>
      </c>
      <c r="R37" s="16">
        <f>MAX(ROUND(R36+IF(X36&lt;GLYCT3_MIN,-INCR_ALGO*IF(V36&gt;10,2,1),0)+IF(AND(X36&gt;GLYCT3_MAX,X35&gt;GLYCT3_MAX,X34&gt;GLYCT3_MAX),INCR_ALGO*IF(V36&gt;10,2,1),0),2),0)</f>
        <v>1</v>
      </c>
      <c r="S37" s="16">
        <v>0</v>
      </c>
      <c r="T37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7" s="21">
        <f>Tableau2[[#This Row],[Algo (S)]]*Tableau2[[#This Row],[Glucides (S)]]/10</f>
        <v>0</v>
      </c>
      <c r="V37" s="21">
        <f>ROUND(2*Tableau2[[#This Row],[Calcul NR (S)]],0)/2+Tableau2[[#This Row],[Correction (S)]]</f>
        <v>0</v>
      </c>
      <c r="W37" s="16">
        <v>10</v>
      </c>
      <c r="X37" s="18">
        <v>100</v>
      </c>
      <c r="Y37" s="21"/>
      <c r="Z37" s="22"/>
    </row>
    <row r="38" spans="1:26" x14ac:dyDescent="0.3">
      <c r="A38" s="36" t="s">
        <v>28</v>
      </c>
      <c r="B38" s="37">
        <v>45327</v>
      </c>
      <c r="C38" s="11">
        <v>100</v>
      </c>
      <c r="D38" s="19">
        <f>MAX(ROUND(D37+IF(I37&lt;GLYCT3_MIN,-INCR_ALGO*IF(H37&gt;10,2,1),0)+IF(AND(I37&gt;=GLYCT3_MAX,I36&gt;=GLYCT3_MAX,I35&gt;=GLYCT3_MAX),INCR_ALGO*IF(H37&gt;10,2,1),0),2),0)</f>
        <v>1</v>
      </c>
      <c r="E38" s="14">
        <v>0</v>
      </c>
      <c r="F38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8" s="29">
        <f>Tableau2[[#This Row],[Algo]]*Tableau2[[#This Row],[Glucides]]/10</f>
        <v>0</v>
      </c>
      <c r="H38" s="19">
        <f>ROUND(2*Tableau2[[#This Row],[Calcul NR]],0)/2+Tableau2[[#This Row],[Correction]]</f>
        <v>0</v>
      </c>
      <c r="I38" s="11">
        <v>100</v>
      </c>
      <c r="J38" s="13">
        <v>100</v>
      </c>
      <c r="K38" s="15">
        <f>MAX(ROUND(K37+IF(P37&lt;GLYCT3_MIN,-INCR_ALGO*IF(O37&gt;10,2,1),0)+IF(AND(P37&gt;=GLYCT3_MAX,P36&gt;=GLYCT3_MAX,P35&gt;=GLYCT3_MAX),INCR_ALGO*IF(O37&gt;10,2,1),0),2),0)</f>
        <v>1</v>
      </c>
      <c r="L38" s="15">
        <v>0</v>
      </c>
      <c r="M38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8" s="20">
        <f>Tableau2[[#This Row],[Algo (M)]]*Tableau2[[#This Row],[Glucides (M)]]/10</f>
        <v>0</v>
      </c>
      <c r="O38" s="20">
        <f>ROUND(2*Tableau2[[#This Row],[Calcul NR (M)]],0)/2+Tableau2[[#This Row],[Correction (M)]]</f>
        <v>0</v>
      </c>
      <c r="P38" s="13">
        <v>100</v>
      </c>
      <c r="Q38" s="18">
        <v>100</v>
      </c>
      <c r="R38" s="16">
        <f>MAX(ROUND(R37+IF(X37&lt;GLYCT3_MIN,-INCR_ALGO*IF(V37&gt;10,2,1),0)+IF(AND(X37&gt;GLYCT3_MAX,X36&gt;GLYCT3_MAX,X35&gt;GLYCT3_MAX),INCR_ALGO*IF(V37&gt;10,2,1),0),2),0)</f>
        <v>1</v>
      </c>
      <c r="S38" s="16">
        <v>0</v>
      </c>
      <c r="T38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8" s="21">
        <f>Tableau2[[#This Row],[Algo (S)]]*Tableau2[[#This Row],[Glucides (S)]]/10</f>
        <v>0</v>
      </c>
      <c r="V38" s="21">
        <f>ROUND(2*Tableau2[[#This Row],[Calcul NR (S)]],0)/2+Tableau2[[#This Row],[Correction (S)]]</f>
        <v>0</v>
      </c>
      <c r="W38" s="16">
        <v>10</v>
      </c>
      <c r="X38" s="18">
        <v>100</v>
      </c>
      <c r="Y38" s="21"/>
      <c r="Z38" s="22"/>
    </row>
    <row r="39" spans="1:26" x14ac:dyDescent="0.3">
      <c r="A39" s="36" t="s">
        <v>27</v>
      </c>
      <c r="B39" s="37">
        <v>45328</v>
      </c>
      <c r="C39" s="11">
        <v>100</v>
      </c>
      <c r="D39" s="19">
        <f>MAX(ROUND(D38+IF(I38&lt;GLYCT3_MIN,-INCR_ALGO*IF(H38&gt;10,2,1),0)+IF(AND(I38&gt;=GLYCT3_MAX,I37&gt;=GLYCT3_MAX,I36&gt;=GLYCT3_MAX),INCR_ALGO*IF(H38&gt;10,2,1),0),2),0)</f>
        <v>1</v>
      </c>
      <c r="E39" s="14">
        <v>0</v>
      </c>
      <c r="F39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9" s="29">
        <f>Tableau2[[#This Row],[Algo]]*Tableau2[[#This Row],[Glucides]]/10</f>
        <v>0</v>
      </c>
      <c r="H39" s="19">
        <f>ROUND(2*Tableau2[[#This Row],[Calcul NR]],0)/2+Tableau2[[#This Row],[Correction]]</f>
        <v>0</v>
      </c>
      <c r="I39" s="11">
        <v>100</v>
      </c>
      <c r="J39" s="13">
        <v>100</v>
      </c>
      <c r="K39" s="15">
        <f>MAX(ROUND(K38+IF(P38&lt;GLYCT3_MIN,-INCR_ALGO*IF(O38&gt;10,2,1),0)+IF(AND(P38&gt;=GLYCT3_MAX,P37&gt;=GLYCT3_MAX,P36&gt;=GLYCT3_MAX),INCR_ALGO*IF(O38&gt;10,2,1),0),2),0)</f>
        <v>1</v>
      </c>
      <c r="L39" s="15">
        <v>0</v>
      </c>
      <c r="M39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9" s="20">
        <f>Tableau2[[#This Row],[Algo (M)]]*Tableau2[[#This Row],[Glucides (M)]]/10</f>
        <v>0</v>
      </c>
      <c r="O39" s="20">
        <f>ROUND(2*Tableau2[[#This Row],[Calcul NR (M)]],0)/2+Tableau2[[#This Row],[Correction (M)]]</f>
        <v>0</v>
      </c>
      <c r="P39" s="13">
        <v>100</v>
      </c>
      <c r="Q39" s="18">
        <v>100</v>
      </c>
      <c r="R39" s="16">
        <f>MAX(ROUND(R38+IF(X38&lt;GLYCT3_MIN,-INCR_ALGO*IF(V38&gt;10,2,1),0)+IF(AND(X38&gt;GLYCT3_MAX,X37&gt;GLYCT3_MAX,X36&gt;GLYCT3_MAX),INCR_ALGO*IF(V38&gt;10,2,1),0),2),0)</f>
        <v>1</v>
      </c>
      <c r="S39" s="16">
        <v>0</v>
      </c>
      <c r="T39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9" s="21">
        <f>Tableau2[[#This Row],[Algo (S)]]*Tableau2[[#This Row],[Glucides (S)]]/10</f>
        <v>0</v>
      </c>
      <c r="V39" s="21">
        <f>ROUND(2*Tableau2[[#This Row],[Calcul NR (S)]],0)/2+Tableau2[[#This Row],[Correction (S)]]</f>
        <v>0</v>
      </c>
      <c r="W39" s="16">
        <v>10</v>
      </c>
      <c r="X39" s="18">
        <v>100</v>
      </c>
      <c r="Y39" s="21"/>
      <c r="Z39" s="22"/>
    </row>
    <row r="40" spans="1:26" x14ac:dyDescent="0.3">
      <c r="A40" s="36" t="s">
        <v>33</v>
      </c>
      <c r="B40" s="37">
        <v>45329</v>
      </c>
      <c r="C40" s="11">
        <v>100</v>
      </c>
      <c r="D40" s="19">
        <f>MAX(ROUND(D39+IF(I39&lt;GLYCT3_MIN,-INCR_ALGO*IF(H39&gt;10,2,1),0)+IF(AND(I39&gt;=GLYCT3_MAX,I38&gt;=GLYCT3_MAX,I37&gt;=GLYCT3_MAX),INCR_ALGO*IF(H39&gt;10,2,1),0),2),0)</f>
        <v>1</v>
      </c>
      <c r="E40" s="14">
        <v>0</v>
      </c>
      <c r="F40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40" s="29">
        <f>Tableau2[[#This Row],[Algo]]*Tableau2[[#This Row],[Glucides]]/10</f>
        <v>0</v>
      </c>
      <c r="H40" s="19">
        <f>ROUND(2*Tableau2[[#This Row],[Calcul NR]],0)/2+Tableau2[[#This Row],[Correction]]</f>
        <v>0</v>
      </c>
      <c r="I40" s="11">
        <v>100</v>
      </c>
      <c r="J40" s="13">
        <v>100</v>
      </c>
      <c r="K40" s="15">
        <f>MAX(ROUND(K39+IF(P39&lt;GLYCT3_MIN,-INCR_ALGO*IF(O39&gt;10,2,1),0)+IF(AND(P39&gt;=GLYCT3_MAX,P38&gt;=GLYCT3_MAX,P37&gt;=GLYCT3_MAX),INCR_ALGO*IF(O39&gt;10,2,1),0),2),0)</f>
        <v>1</v>
      </c>
      <c r="L40" s="15">
        <v>0</v>
      </c>
      <c r="M40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40" s="20">
        <f>Tableau2[[#This Row],[Algo (M)]]*Tableau2[[#This Row],[Glucides (M)]]/10</f>
        <v>0</v>
      </c>
      <c r="O40" s="20">
        <f>ROUND(2*Tableau2[[#This Row],[Calcul NR (M)]],0)/2+Tableau2[[#This Row],[Correction (M)]]</f>
        <v>0</v>
      </c>
      <c r="P40" s="13">
        <v>100</v>
      </c>
      <c r="Q40" s="18">
        <v>100</v>
      </c>
      <c r="R40" s="16">
        <f>MAX(ROUND(R39+IF(X39&lt;GLYCT3_MIN,-INCR_ALGO*IF(V39&gt;10,2,1),0)+IF(AND(X39&gt;GLYCT3_MAX,X38&gt;GLYCT3_MAX,X37&gt;GLYCT3_MAX),INCR_ALGO*IF(V39&gt;10,2,1),0),2),0)</f>
        <v>1</v>
      </c>
      <c r="S40" s="16">
        <v>0</v>
      </c>
      <c r="T40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40" s="21">
        <f>Tableau2[[#This Row],[Algo (S)]]*Tableau2[[#This Row],[Glucides (S)]]/10</f>
        <v>0</v>
      </c>
      <c r="V40" s="21">
        <f>ROUND(2*Tableau2[[#This Row],[Calcul NR (S)]],0)/2+Tableau2[[#This Row],[Correction (S)]]</f>
        <v>0</v>
      </c>
      <c r="W40" s="16">
        <v>10</v>
      </c>
      <c r="X40" s="18">
        <v>100</v>
      </c>
      <c r="Y40" s="21"/>
      <c r="Z40" s="22"/>
    </row>
    <row r="41" spans="1:26" x14ac:dyDescent="0.3">
      <c r="A41" s="36" t="s">
        <v>29</v>
      </c>
      <c r="B41" s="37">
        <v>45330</v>
      </c>
      <c r="C41" s="11">
        <v>100</v>
      </c>
      <c r="D41" s="19">
        <f>MAX(ROUND(D40+IF(I40&lt;GLYCT3_MIN,-INCR_ALGO*IF(H40&gt;10,2,1),0)+IF(AND(I40&gt;=GLYCT3_MAX,I39&gt;=GLYCT3_MAX,I38&gt;=GLYCT3_MAX),INCR_ALGO*IF(H40&gt;10,2,1),0),2),0)</f>
        <v>1</v>
      </c>
      <c r="E41" s="14">
        <v>0</v>
      </c>
      <c r="F41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41" s="29">
        <f>Tableau2[[#This Row],[Algo]]*Tableau2[[#This Row],[Glucides]]/10</f>
        <v>0</v>
      </c>
      <c r="H41" s="19">
        <f>ROUND(2*Tableau2[[#This Row],[Calcul NR]],0)/2+Tableau2[[#This Row],[Correction]]</f>
        <v>0</v>
      </c>
      <c r="I41" s="11">
        <v>100</v>
      </c>
      <c r="J41" s="13">
        <v>100</v>
      </c>
      <c r="K41" s="15">
        <f>MAX(ROUND(K40+IF(P40&lt;GLYCT3_MIN,-INCR_ALGO*IF(O40&gt;10,2,1),0)+IF(AND(P40&gt;=GLYCT3_MAX,P39&gt;=GLYCT3_MAX,P38&gt;=GLYCT3_MAX),INCR_ALGO*IF(O40&gt;10,2,1),0),2),0)</f>
        <v>1</v>
      </c>
      <c r="L41" s="15">
        <v>0</v>
      </c>
      <c r="M41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41" s="20">
        <f>Tableau2[[#This Row],[Algo (M)]]*Tableau2[[#This Row],[Glucides (M)]]/10</f>
        <v>0</v>
      </c>
      <c r="O41" s="20">
        <f>ROUND(2*Tableau2[[#This Row],[Calcul NR (M)]],0)/2+Tableau2[[#This Row],[Correction (M)]]</f>
        <v>0</v>
      </c>
      <c r="P41" s="13">
        <v>100</v>
      </c>
      <c r="Q41" s="18">
        <v>100</v>
      </c>
      <c r="R41" s="16">
        <f>MAX(ROUND(R40+IF(X40&lt;GLYCT3_MIN,-INCR_ALGO*IF(V40&gt;10,2,1),0)+IF(AND(X40&gt;GLYCT3_MAX,X39&gt;GLYCT3_MAX,X38&gt;GLYCT3_MAX),INCR_ALGO*IF(V40&gt;10,2,1),0),2),0)</f>
        <v>1</v>
      </c>
      <c r="S41" s="16">
        <v>0</v>
      </c>
      <c r="T41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41" s="21">
        <f>Tableau2[[#This Row],[Algo (S)]]*Tableau2[[#This Row],[Glucides (S)]]/10</f>
        <v>0</v>
      </c>
      <c r="V41" s="21">
        <f>ROUND(2*Tableau2[[#This Row],[Calcul NR (S)]],0)/2+Tableau2[[#This Row],[Correction (S)]]</f>
        <v>0</v>
      </c>
      <c r="W41" s="16">
        <v>10</v>
      </c>
      <c r="X41" s="18">
        <v>100</v>
      </c>
      <c r="Y41" s="21"/>
      <c r="Z41" s="22"/>
    </row>
    <row r="42" spans="1:26" x14ac:dyDescent="0.3">
      <c r="A42" s="36" t="s">
        <v>30</v>
      </c>
      <c r="B42" s="37">
        <v>45331</v>
      </c>
      <c r="C42" s="11">
        <v>100</v>
      </c>
      <c r="D42" s="19">
        <f>MAX(ROUND(D41+IF(I41&lt;GLYCT3_MIN,-INCR_ALGO*IF(H41&gt;10,2,1),0)+IF(AND(I41&gt;=GLYCT3_MAX,I40&gt;=GLYCT3_MAX,I39&gt;=GLYCT3_MAX),INCR_ALGO*IF(H41&gt;10,2,1),0),2),0)</f>
        <v>1</v>
      </c>
      <c r="E42" s="14">
        <v>0</v>
      </c>
      <c r="F42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42" s="29">
        <f>Tableau2[[#This Row],[Algo]]*Tableau2[[#This Row],[Glucides]]/10</f>
        <v>0</v>
      </c>
      <c r="H42" s="19">
        <f>ROUND(2*Tableau2[[#This Row],[Calcul NR]],0)/2+Tableau2[[#This Row],[Correction]]</f>
        <v>0</v>
      </c>
      <c r="I42" s="11">
        <v>100</v>
      </c>
      <c r="J42" s="13">
        <v>100</v>
      </c>
      <c r="K42" s="15">
        <f>MAX(ROUND(K41+IF(P41&lt;GLYCT3_MIN,-INCR_ALGO*IF(O41&gt;10,2,1),0)+IF(AND(P41&gt;=GLYCT3_MAX,P40&gt;=GLYCT3_MAX,P39&gt;=GLYCT3_MAX),INCR_ALGO*IF(O41&gt;10,2,1),0),2),0)</f>
        <v>1</v>
      </c>
      <c r="L42" s="15">
        <v>0</v>
      </c>
      <c r="M42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42" s="20">
        <f>Tableau2[[#This Row],[Algo (M)]]*Tableau2[[#This Row],[Glucides (M)]]/10</f>
        <v>0</v>
      </c>
      <c r="O42" s="20">
        <f>ROUND(2*Tableau2[[#This Row],[Calcul NR (M)]],0)/2+Tableau2[[#This Row],[Correction (M)]]</f>
        <v>0</v>
      </c>
      <c r="P42" s="13">
        <v>100</v>
      </c>
      <c r="Q42" s="18">
        <v>100</v>
      </c>
      <c r="R42" s="16">
        <f>MAX(ROUND(R41+IF(X41&lt;GLYCT3_MIN,-INCR_ALGO*IF(V41&gt;10,2,1),0)+IF(AND(X41&gt;GLYCT3_MAX,X40&gt;GLYCT3_MAX,X39&gt;GLYCT3_MAX),INCR_ALGO*IF(V41&gt;10,2,1),0),2),0)</f>
        <v>1</v>
      </c>
      <c r="S42" s="16">
        <v>0</v>
      </c>
      <c r="T42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42" s="21">
        <f>Tableau2[[#This Row],[Algo (S)]]*Tableau2[[#This Row],[Glucides (S)]]/10</f>
        <v>0</v>
      </c>
      <c r="V42" s="21">
        <f>ROUND(2*Tableau2[[#This Row],[Calcul NR (S)]],0)/2+Tableau2[[#This Row],[Correction (S)]]</f>
        <v>0</v>
      </c>
      <c r="W42" s="16">
        <v>10</v>
      </c>
      <c r="X42" s="18">
        <v>100</v>
      </c>
      <c r="Y42" s="21"/>
      <c r="Z42" s="22"/>
    </row>
    <row r="43" spans="1:26" x14ac:dyDescent="0.3">
      <c r="A43" s="36" t="s">
        <v>31</v>
      </c>
      <c r="B43" s="37">
        <v>45332</v>
      </c>
      <c r="C43" s="11">
        <v>100</v>
      </c>
      <c r="D43" s="19">
        <f>MAX(ROUND(D42+IF(I42&lt;GLYCT3_MIN,-INCR_ALGO*IF(H42&gt;10,2,1),0)+IF(AND(I42&gt;=GLYCT3_MAX,I41&gt;=GLYCT3_MAX,I40&gt;=GLYCT3_MAX),INCR_ALGO*IF(H42&gt;10,2,1),0),2),0)</f>
        <v>1</v>
      </c>
      <c r="E43" s="14">
        <v>0</v>
      </c>
      <c r="F43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43" s="29">
        <f>Tableau2[[#This Row],[Algo]]*Tableau2[[#This Row],[Glucides]]/10</f>
        <v>0</v>
      </c>
      <c r="H43" s="19">
        <f>ROUND(2*Tableau2[[#This Row],[Calcul NR]],0)/2+Tableau2[[#This Row],[Correction]]</f>
        <v>0</v>
      </c>
      <c r="I43" s="11">
        <v>100</v>
      </c>
      <c r="J43" s="13">
        <v>100</v>
      </c>
      <c r="K43" s="15">
        <f>MAX(ROUND(K42+IF(P42&lt;GLYCT3_MIN,-INCR_ALGO*IF(O42&gt;10,2,1),0)+IF(AND(P42&gt;=GLYCT3_MAX,P41&gt;=GLYCT3_MAX,P40&gt;=GLYCT3_MAX),INCR_ALGO*IF(O42&gt;10,2,1),0),2),0)</f>
        <v>1</v>
      </c>
      <c r="L43" s="15">
        <v>0</v>
      </c>
      <c r="M43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43" s="20">
        <f>Tableau2[[#This Row],[Algo (M)]]*Tableau2[[#This Row],[Glucides (M)]]/10</f>
        <v>0</v>
      </c>
      <c r="O43" s="20">
        <f>ROUND(2*Tableau2[[#This Row],[Calcul NR (M)]],0)/2+Tableau2[[#This Row],[Correction (M)]]</f>
        <v>0</v>
      </c>
      <c r="P43" s="13">
        <v>100</v>
      </c>
      <c r="Q43" s="18">
        <v>100</v>
      </c>
      <c r="R43" s="16">
        <f>MAX(ROUND(R42+IF(X42&lt;GLYCT3_MIN,-INCR_ALGO*IF(V42&gt;10,2,1),0)+IF(AND(X42&gt;GLYCT3_MAX,X41&gt;GLYCT3_MAX,X40&gt;GLYCT3_MAX),INCR_ALGO*IF(V42&gt;10,2,1),0),2),0)</f>
        <v>1</v>
      </c>
      <c r="S43" s="16">
        <v>0</v>
      </c>
      <c r="T43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43" s="21">
        <f>Tableau2[[#This Row],[Algo (S)]]*Tableau2[[#This Row],[Glucides (S)]]/10</f>
        <v>0</v>
      </c>
      <c r="V43" s="21">
        <f>ROUND(2*Tableau2[[#This Row],[Calcul NR (S)]],0)/2+Tableau2[[#This Row],[Correction (S)]]</f>
        <v>0</v>
      </c>
      <c r="W43" s="16">
        <v>10</v>
      </c>
      <c r="X43" s="18">
        <v>100</v>
      </c>
      <c r="Y43" s="21"/>
      <c r="Z43" s="22"/>
    </row>
    <row r="44" spans="1:26" x14ac:dyDescent="0.3">
      <c r="A44" s="36" t="s">
        <v>32</v>
      </c>
      <c r="B44" s="37">
        <v>45333</v>
      </c>
      <c r="C44" s="11">
        <v>100</v>
      </c>
      <c r="D44" s="19">
        <f>MAX(ROUND(D43+IF(I43&lt;GLYCT3_MIN,-INCR_ALGO*IF(H43&gt;10,2,1),0)+IF(AND(I43&gt;=GLYCT3_MAX,I42&gt;=GLYCT3_MAX,I41&gt;=GLYCT3_MAX),INCR_ALGO*IF(H43&gt;10,2,1),0),2),0)</f>
        <v>1</v>
      </c>
      <c r="E44" s="14">
        <v>0</v>
      </c>
      <c r="F44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44" s="29">
        <f>Tableau2[[#This Row],[Algo]]*Tableau2[[#This Row],[Glucides]]/10</f>
        <v>0</v>
      </c>
      <c r="H44" s="19">
        <f>ROUND(2*Tableau2[[#This Row],[Calcul NR]],0)/2+Tableau2[[#This Row],[Correction]]</f>
        <v>0</v>
      </c>
      <c r="I44" s="11">
        <v>100</v>
      </c>
      <c r="J44" s="13">
        <v>100</v>
      </c>
      <c r="K44" s="15">
        <f>MAX(ROUND(K43+IF(P43&lt;GLYCT3_MIN,-INCR_ALGO*IF(O43&gt;10,2,1),0)+IF(AND(P43&gt;=GLYCT3_MAX,P42&gt;=GLYCT3_MAX,P41&gt;=GLYCT3_MAX),INCR_ALGO*IF(O43&gt;10,2,1),0),2),0)</f>
        <v>1</v>
      </c>
      <c r="L44" s="15">
        <v>0</v>
      </c>
      <c r="M44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44" s="20">
        <f>Tableau2[[#This Row],[Algo (M)]]*Tableau2[[#This Row],[Glucides (M)]]/10</f>
        <v>0</v>
      </c>
      <c r="O44" s="20">
        <f>ROUND(2*Tableau2[[#This Row],[Calcul NR (M)]],0)/2+Tableau2[[#This Row],[Correction (M)]]</f>
        <v>0</v>
      </c>
      <c r="P44" s="13">
        <v>100</v>
      </c>
      <c r="Q44" s="18">
        <v>100</v>
      </c>
      <c r="R44" s="16">
        <f>MAX(ROUND(R43+IF(X43&lt;GLYCT3_MIN,-INCR_ALGO*IF(V43&gt;10,2,1),0)+IF(AND(X43&gt;GLYCT3_MAX,X42&gt;GLYCT3_MAX,X41&gt;GLYCT3_MAX),INCR_ALGO*IF(V43&gt;10,2,1),0),2),0)</f>
        <v>1</v>
      </c>
      <c r="S44" s="16">
        <v>0</v>
      </c>
      <c r="T44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44" s="21">
        <f>Tableau2[[#This Row],[Algo (S)]]*Tableau2[[#This Row],[Glucides (S)]]/10</f>
        <v>0</v>
      </c>
      <c r="V44" s="21">
        <f>ROUND(2*Tableau2[[#This Row],[Calcul NR (S)]],0)/2+Tableau2[[#This Row],[Correction (S)]]</f>
        <v>0</v>
      </c>
      <c r="W44" s="16">
        <v>10</v>
      </c>
      <c r="X44" s="18">
        <v>100</v>
      </c>
      <c r="Y44" s="21"/>
      <c r="Z44" s="22"/>
    </row>
    <row r="45" spans="1:26" x14ac:dyDescent="0.3">
      <c r="A45" s="36" t="s">
        <v>28</v>
      </c>
      <c r="B45" s="37">
        <v>45334</v>
      </c>
      <c r="C45" s="11">
        <v>100</v>
      </c>
      <c r="D45" s="19">
        <f>MAX(ROUND(D44+IF(I44&lt;GLYCT3_MIN,-INCR_ALGO*IF(H44&gt;10,2,1),0)+IF(AND(I44&gt;=GLYCT3_MAX,I43&gt;=GLYCT3_MAX,I42&gt;=GLYCT3_MAX),INCR_ALGO*IF(H44&gt;10,2,1),0),2),0)</f>
        <v>1</v>
      </c>
      <c r="E45" s="14">
        <v>0</v>
      </c>
      <c r="F45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45" s="29">
        <f>Tableau2[[#This Row],[Algo]]*Tableau2[[#This Row],[Glucides]]/10</f>
        <v>0</v>
      </c>
      <c r="H45" s="19">
        <f>ROUND(2*Tableau2[[#This Row],[Calcul NR]],0)/2+Tableau2[[#This Row],[Correction]]</f>
        <v>0</v>
      </c>
      <c r="I45" s="11">
        <v>100</v>
      </c>
      <c r="J45" s="13">
        <v>100</v>
      </c>
      <c r="K45" s="15">
        <f>MAX(ROUND(K44+IF(P44&lt;GLYCT3_MIN,-INCR_ALGO*IF(O44&gt;10,2,1),0)+IF(AND(P44&gt;=GLYCT3_MAX,P43&gt;=GLYCT3_MAX,P42&gt;=GLYCT3_MAX),INCR_ALGO*IF(O44&gt;10,2,1),0),2),0)</f>
        <v>1</v>
      </c>
      <c r="L45" s="15">
        <v>0</v>
      </c>
      <c r="M45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45" s="20">
        <f>Tableau2[[#This Row],[Algo (M)]]*Tableau2[[#This Row],[Glucides (M)]]/10</f>
        <v>0</v>
      </c>
      <c r="O45" s="20">
        <f>ROUND(2*Tableau2[[#This Row],[Calcul NR (M)]],0)/2+Tableau2[[#This Row],[Correction (M)]]</f>
        <v>0</v>
      </c>
      <c r="P45" s="13">
        <v>100</v>
      </c>
      <c r="Q45" s="18">
        <v>100</v>
      </c>
      <c r="R45" s="16">
        <f>MAX(ROUND(R44+IF(X44&lt;GLYCT3_MIN,-INCR_ALGO*IF(V44&gt;10,2,1),0)+IF(AND(X44&gt;GLYCT3_MAX,X43&gt;GLYCT3_MAX,X42&gt;GLYCT3_MAX),INCR_ALGO*IF(V44&gt;10,2,1),0),2),0)</f>
        <v>1</v>
      </c>
      <c r="S45" s="16">
        <v>0</v>
      </c>
      <c r="T45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45" s="21">
        <f>Tableau2[[#This Row],[Algo (S)]]*Tableau2[[#This Row],[Glucides (S)]]/10</f>
        <v>0</v>
      </c>
      <c r="V45" s="21">
        <f>ROUND(2*Tableau2[[#This Row],[Calcul NR (S)]],0)/2+Tableau2[[#This Row],[Correction (S)]]</f>
        <v>0</v>
      </c>
      <c r="W45" s="16">
        <v>10</v>
      </c>
      <c r="X45" s="18">
        <v>100</v>
      </c>
      <c r="Y45" s="21"/>
      <c r="Z45" s="22"/>
    </row>
    <row r="46" spans="1:26" x14ac:dyDescent="0.3">
      <c r="A46" s="36" t="s">
        <v>27</v>
      </c>
      <c r="B46" s="37">
        <v>45335</v>
      </c>
      <c r="C46" s="11">
        <v>100</v>
      </c>
      <c r="D46" s="19">
        <f>MAX(ROUND(D45+IF(I45&lt;GLYCT3_MIN,-INCR_ALGO*IF(H45&gt;10,2,1),0)+IF(AND(I45&gt;=GLYCT3_MAX,I44&gt;=GLYCT3_MAX,I43&gt;=GLYCT3_MAX),INCR_ALGO*IF(H45&gt;10,2,1),0),2),0)</f>
        <v>1</v>
      </c>
      <c r="E46" s="14">
        <v>0</v>
      </c>
      <c r="F46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46" s="29">
        <f>Tableau2[[#This Row],[Algo]]*Tableau2[[#This Row],[Glucides]]/10</f>
        <v>0</v>
      </c>
      <c r="H46" s="19">
        <f>ROUND(2*Tableau2[[#This Row],[Calcul NR]],0)/2+Tableau2[[#This Row],[Correction]]</f>
        <v>0</v>
      </c>
      <c r="I46" s="11">
        <v>100</v>
      </c>
      <c r="J46" s="13">
        <v>100</v>
      </c>
      <c r="K46" s="15">
        <f>MAX(ROUND(K45+IF(P45&lt;GLYCT3_MIN,-INCR_ALGO*IF(O45&gt;10,2,1),0)+IF(AND(P45&gt;=GLYCT3_MAX,P44&gt;=GLYCT3_MAX,P43&gt;=GLYCT3_MAX),INCR_ALGO*IF(O45&gt;10,2,1),0),2),0)</f>
        <v>1</v>
      </c>
      <c r="L46" s="15">
        <v>0</v>
      </c>
      <c r="M46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46" s="20">
        <f>Tableau2[[#This Row],[Algo (M)]]*Tableau2[[#This Row],[Glucides (M)]]/10</f>
        <v>0</v>
      </c>
      <c r="O46" s="20">
        <f>ROUND(2*Tableau2[[#This Row],[Calcul NR (M)]],0)/2+Tableau2[[#This Row],[Correction (M)]]</f>
        <v>0</v>
      </c>
      <c r="P46" s="13">
        <v>100</v>
      </c>
      <c r="Q46" s="18">
        <v>100</v>
      </c>
      <c r="R46" s="16">
        <f>MAX(ROUND(R45+IF(X45&lt;GLYCT3_MIN,-INCR_ALGO*IF(V45&gt;10,2,1),0)+IF(AND(X45&gt;GLYCT3_MAX,X44&gt;GLYCT3_MAX,X43&gt;GLYCT3_MAX),INCR_ALGO*IF(V45&gt;10,2,1),0),2),0)</f>
        <v>1</v>
      </c>
      <c r="S46" s="16">
        <v>0</v>
      </c>
      <c r="T46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46" s="21">
        <f>Tableau2[[#This Row],[Algo (S)]]*Tableau2[[#This Row],[Glucides (S)]]/10</f>
        <v>0</v>
      </c>
      <c r="V46" s="21">
        <f>ROUND(2*Tableau2[[#This Row],[Calcul NR (S)]],0)/2+Tableau2[[#This Row],[Correction (S)]]</f>
        <v>0</v>
      </c>
      <c r="W46" s="16">
        <v>10</v>
      </c>
      <c r="X46" s="18">
        <v>100</v>
      </c>
      <c r="Y46" s="21"/>
      <c r="Z46" s="22"/>
    </row>
    <row r="47" spans="1:26" x14ac:dyDescent="0.3">
      <c r="A47" s="36" t="s">
        <v>33</v>
      </c>
      <c r="B47" s="37">
        <v>45336</v>
      </c>
      <c r="C47" s="11">
        <v>100</v>
      </c>
      <c r="D47" s="19">
        <f>MAX(ROUND(D46+IF(I46&lt;GLYCT3_MIN,-INCR_ALGO*IF(H46&gt;10,2,1),0)+IF(AND(I46&gt;=GLYCT3_MAX,I45&gt;=GLYCT3_MAX,I44&gt;=GLYCT3_MAX),INCR_ALGO*IF(H46&gt;10,2,1),0),2),0)</f>
        <v>1</v>
      </c>
      <c r="E47" s="14">
        <v>0</v>
      </c>
      <c r="F47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47" s="29">
        <f>Tableau2[[#This Row],[Algo]]*Tableau2[[#This Row],[Glucides]]/10</f>
        <v>0</v>
      </c>
      <c r="H47" s="19">
        <f>ROUND(2*Tableau2[[#This Row],[Calcul NR]],0)/2+Tableau2[[#This Row],[Correction]]</f>
        <v>0</v>
      </c>
      <c r="I47" s="11">
        <v>100</v>
      </c>
      <c r="J47" s="13">
        <v>100</v>
      </c>
      <c r="K47" s="15">
        <f>MAX(ROUND(K46+IF(P46&lt;GLYCT3_MIN,-INCR_ALGO*IF(O46&gt;10,2,1),0)+IF(AND(P46&gt;=GLYCT3_MAX,P45&gt;=GLYCT3_MAX,P44&gt;=GLYCT3_MAX),INCR_ALGO*IF(O46&gt;10,2,1),0),2),0)</f>
        <v>1</v>
      </c>
      <c r="L47" s="15">
        <v>0</v>
      </c>
      <c r="M47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47" s="20">
        <f>Tableau2[[#This Row],[Algo (M)]]*Tableau2[[#This Row],[Glucides (M)]]/10</f>
        <v>0</v>
      </c>
      <c r="O47" s="20">
        <f>ROUND(2*Tableau2[[#This Row],[Calcul NR (M)]],0)/2+Tableau2[[#This Row],[Correction (M)]]</f>
        <v>0</v>
      </c>
      <c r="P47" s="13">
        <v>100</v>
      </c>
      <c r="Q47" s="18">
        <v>100</v>
      </c>
      <c r="R47" s="16">
        <f>MAX(ROUND(R46+IF(X46&lt;GLYCT3_MIN,-INCR_ALGO*IF(V46&gt;10,2,1),0)+IF(AND(X46&gt;GLYCT3_MAX,X45&gt;GLYCT3_MAX,X44&gt;GLYCT3_MAX),INCR_ALGO*IF(V46&gt;10,2,1),0),2),0)</f>
        <v>1</v>
      </c>
      <c r="S47" s="16">
        <v>0</v>
      </c>
      <c r="T47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47" s="21">
        <f>Tableau2[[#This Row],[Algo (S)]]*Tableau2[[#This Row],[Glucides (S)]]/10</f>
        <v>0</v>
      </c>
      <c r="V47" s="21">
        <f>ROUND(2*Tableau2[[#This Row],[Calcul NR (S)]],0)/2+Tableau2[[#This Row],[Correction (S)]]</f>
        <v>0</v>
      </c>
      <c r="W47" s="16">
        <v>10</v>
      </c>
      <c r="X47" s="18">
        <v>100</v>
      </c>
      <c r="Y47" s="21"/>
      <c r="Z47" s="22"/>
    </row>
    <row r="48" spans="1:26" x14ac:dyDescent="0.3">
      <c r="A48" s="36" t="s">
        <v>29</v>
      </c>
      <c r="B48" s="37">
        <v>45337</v>
      </c>
      <c r="C48" s="11">
        <v>100</v>
      </c>
      <c r="D48" s="19">
        <f>MAX(ROUND(D47+IF(I47&lt;GLYCT3_MIN,-INCR_ALGO*IF(H47&gt;10,2,1),0)+IF(AND(I47&gt;=GLYCT3_MAX,I46&gt;=GLYCT3_MAX,I45&gt;=GLYCT3_MAX),INCR_ALGO*IF(H47&gt;10,2,1),0),2),0)</f>
        <v>1</v>
      </c>
      <c r="E48" s="14">
        <v>0</v>
      </c>
      <c r="F48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48" s="29">
        <f>Tableau2[[#This Row],[Algo]]*Tableau2[[#This Row],[Glucides]]/10</f>
        <v>0</v>
      </c>
      <c r="H48" s="19">
        <f>ROUND(2*Tableau2[[#This Row],[Calcul NR]],0)/2+Tableau2[[#This Row],[Correction]]</f>
        <v>0</v>
      </c>
      <c r="I48" s="11">
        <v>100</v>
      </c>
      <c r="J48" s="13">
        <v>100</v>
      </c>
      <c r="K48" s="15">
        <f>MAX(ROUND(K47+IF(P47&lt;GLYCT3_MIN,-INCR_ALGO*IF(O47&gt;10,2,1),0)+IF(AND(P47&gt;=GLYCT3_MAX,P46&gt;=GLYCT3_MAX,P45&gt;=GLYCT3_MAX),INCR_ALGO*IF(O47&gt;10,2,1),0),2),0)</f>
        <v>1</v>
      </c>
      <c r="L48" s="15">
        <v>0</v>
      </c>
      <c r="M48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48" s="20">
        <f>Tableau2[[#This Row],[Algo (M)]]*Tableau2[[#This Row],[Glucides (M)]]/10</f>
        <v>0</v>
      </c>
      <c r="O48" s="20">
        <f>ROUND(2*Tableau2[[#This Row],[Calcul NR (M)]],0)/2+Tableau2[[#This Row],[Correction (M)]]</f>
        <v>0</v>
      </c>
      <c r="P48" s="13">
        <v>100</v>
      </c>
      <c r="Q48" s="18">
        <v>100</v>
      </c>
      <c r="R48" s="16">
        <f>MAX(ROUND(R47+IF(X47&lt;GLYCT3_MIN,-INCR_ALGO*IF(V47&gt;10,2,1),0)+IF(AND(X47&gt;GLYCT3_MAX,X46&gt;GLYCT3_MAX,X45&gt;GLYCT3_MAX),INCR_ALGO*IF(V47&gt;10,2,1),0),2),0)</f>
        <v>1</v>
      </c>
      <c r="S48" s="16">
        <v>0</v>
      </c>
      <c r="T48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48" s="21">
        <f>Tableau2[[#This Row],[Algo (S)]]*Tableau2[[#This Row],[Glucides (S)]]/10</f>
        <v>0</v>
      </c>
      <c r="V48" s="21">
        <f>ROUND(2*Tableau2[[#This Row],[Calcul NR (S)]],0)/2+Tableau2[[#This Row],[Correction (S)]]</f>
        <v>0</v>
      </c>
      <c r="W48" s="16">
        <v>10</v>
      </c>
      <c r="X48" s="18">
        <v>100</v>
      </c>
      <c r="Y48" s="21"/>
      <c r="Z48" s="22"/>
    </row>
    <row r="49" spans="1:26" x14ac:dyDescent="0.3">
      <c r="A49" s="36" t="s">
        <v>30</v>
      </c>
      <c r="B49" s="37">
        <v>45338</v>
      </c>
      <c r="C49" s="11">
        <v>100</v>
      </c>
      <c r="D49" s="19">
        <f>MAX(ROUND(D48+IF(I48&lt;GLYCT3_MIN,-INCR_ALGO*IF(H48&gt;10,2,1),0)+IF(AND(I48&gt;=GLYCT3_MAX,I47&gt;=GLYCT3_MAX,I46&gt;=GLYCT3_MAX),INCR_ALGO*IF(H48&gt;10,2,1),0),2),0)</f>
        <v>1</v>
      </c>
      <c r="E49" s="14">
        <v>0</v>
      </c>
      <c r="F49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49" s="29">
        <f>Tableau2[[#This Row],[Algo]]*Tableau2[[#This Row],[Glucides]]/10</f>
        <v>0</v>
      </c>
      <c r="H49" s="19">
        <f>ROUND(2*Tableau2[[#This Row],[Calcul NR]],0)/2+Tableau2[[#This Row],[Correction]]</f>
        <v>0</v>
      </c>
      <c r="I49" s="11">
        <v>100</v>
      </c>
      <c r="J49" s="13">
        <v>100</v>
      </c>
      <c r="K49" s="15">
        <f>MAX(ROUND(K48+IF(P48&lt;GLYCT3_MIN,-INCR_ALGO*IF(O48&gt;10,2,1),0)+IF(AND(P48&gt;=GLYCT3_MAX,P47&gt;=GLYCT3_MAX,P46&gt;=GLYCT3_MAX),INCR_ALGO*IF(O48&gt;10,2,1),0),2),0)</f>
        <v>1</v>
      </c>
      <c r="L49" s="15">
        <v>0</v>
      </c>
      <c r="M49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49" s="20">
        <f>Tableau2[[#This Row],[Algo (M)]]*Tableau2[[#This Row],[Glucides (M)]]/10</f>
        <v>0</v>
      </c>
      <c r="O49" s="20">
        <f>ROUND(2*Tableau2[[#This Row],[Calcul NR (M)]],0)/2+Tableau2[[#This Row],[Correction (M)]]</f>
        <v>0</v>
      </c>
      <c r="P49" s="13">
        <v>100</v>
      </c>
      <c r="Q49" s="18">
        <v>100</v>
      </c>
      <c r="R49" s="16">
        <f>MAX(ROUND(R48+IF(X48&lt;GLYCT3_MIN,-INCR_ALGO*IF(V48&gt;10,2,1),0)+IF(AND(X48&gt;GLYCT3_MAX,X47&gt;GLYCT3_MAX,X46&gt;GLYCT3_MAX),INCR_ALGO*IF(V48&gt;10,2,1),0),2),0)</f>
        <v>1</v>
      </c>
      <c r="S49" s="16">
        <v>0</v>
      </c>
      <c r="T49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49" s="21">
        <f>Tableau2[[#This Row],[Algo (S)]]*Tableau2[[#This Row],[Glucides (S)]]/10</f>
        <v>0</v>
      </c>
      <c r="V49" s="21">
        <f>ROUND(2*Tableau2[[#This Row],[Calcul NR (S)]],0)/2+Tableau2[[#This Row],[Correction (S)]]</f>
        <v>0</v>
      </c>
      <c r="W49" s="16">
        <v>10</v>
      </c>
      <c r="X49" s="18">
        <v>100</v>
      </c>
      <c r="Y49" s="21"/>
      <c r="Z49" s="22"/>
    </row>
    <row r="50" spans="1:26" x14ac:dyDescent="0.3">
      <c r="A50" s="36" t="s">
        <v>31</v>
      </c>
      <c r="B50" s="37">
        <v>45339</v>
      </c>
      <c r="C50" s="11">
        <v>100</v>
      </c>
      <c r="D50" s="19">
        <f>MAX(ROUND(D49+IF(I49&lt;GLYCT3_MIN,-INCR_ALGO*IF(H49&gt;10,2,1),0)+IF(AND(I49&gt;=GLYCT3_MAX,I48&gt;=GLYCT3_MAX,I47&gt;=GLYCT3_MAX),INCR_ALGO*IF(H49&gt;10,2,1),0),2),0)</f>
        <v>1</v>
      </c>
      <c r="E50" s="14">
        <v>0</v>
      </c>
      <c r="F50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50" s="29">
        <f>Tableau2[[#This Row],[Algo]]*Tableau2[[#This Row],[Glucides]]/10</f>
        <v>0</v>
      </c>
      <c r="H50" s="19">
        <f>ROUND(2*Tableau2[[#This Row],[Calcul NR]],0)/2+Tableau2[[#This Row],[Correction]]</f>
        <v>0</v>
      </c>
      <c r="I50" s="11">
        <v>100</v>
      </c>
      <c r="J50" s="13">
        <v>100</v>
      </c>
      <c r="K50" s="15">
        <f>MAX(ROUND(K49+IF(P49&lt;GLYCT3_MIN,-INCR_ALGO*IF(O49&gt;10,2,1),0)+IF(AND(P49&gt;=GLYCT3_MAX,P48&gt;=GLYCT3_MAX,P47&gt;=GLYCT3_MAX),INCR_ALGO*IF(O49&gt;10,2,1),0),2),0)</f>
        <v>1</v>
      </c>
      <c r="L50" s="15">
        <v>0</v>
      </c>
      <c r="M50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50" s="20">
        <f>Tableau2[[#This Row],[Algo (M)]]*Tableau2[[#This Row],[Glucides (M)]]/10</f>
        <v>0</v>
      </c>
      <c r="O50" s="20">
        <f>ROUND(2*Tableau2[[#This Row],[Calcul NR (M)]],0)/2+Tableau2[[#This Row],[Correction (M)]]</f>
        <v>0</v>
      </c>
      <c r="P50" s="13">
        <v>100</v>
      </c>
      <c r="Q50" s="18">
        <v>100</v>
      </c>
      <c r="R50" s="16">
        <f>MAX(ROUND(R49+IF(X49&lt;GLYCT3_MIN,-INCR_ALGO*IF(V49&gt;10,2,1),0)+IF(AND(X49&gt;GLYCT3_MAX,X48&gt;GLYCT3_MAX,X47&gt;GLYCT3_MAX),INCR_ALGO*IF(V49&gt;10,2,1),0),2),0)</f>
        <v>1</v>
      </c>
      <c r="S50" s="16">
        <v>0</v>
      </c>
      <c r="T50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50" s="21">
        <f>Tableau2[[#This Row],[Algo (S)]]*Tableau2[[#This Row],[Glucides (S)]]/10</f>
        <v>0</v>
      </c>
      <c r="V50" s="21">
        <f>ROUND(2*Tableau2[[#This Row],[Calcul NR (S)]],0)/2+Tableau2[[#This Row],[Correction (S)]]</f>
        <v>0</v>
      </c>
      <c r="W50" s="16">
        <v>10</v>
      </c>
      <c r="X50" s="18">
        <v>100</v>
      </c>
      <c r="Y50" s="21"/>
      <c r="Z50" s="22"/>
    </row>
    <row r="51" spans="1:26" x14ac:dyDescent="0.3">
      <c r="A51" s="36" t="s">
        <v>32</v>
      </c>
      <c r="B51" s="37">
        <v>45340</v>
      </c>
      <c r="C51" s="11">
        <v>100</v>
      </c>
      <c r="D51" s="19">
        <f>MAX(ROUND(D50+IF(I50&lt;GLYCT3_MIN,-INCR_ALGO*IF(H50&gt;10,2,1),0)+IF(AND(I50&gt;=GLYCT3_MAX,I49&gt;=GLYCT3_MAX,I48&gt;=GLYCT3_MAX),INCR_ALGO*IF(H50&gt;10,2,1),0),2),0)</f>
        <v>1</v>
      </c>
      <c r="E51" s="14">
        <v>0</v>
      </c>
      <c r="F51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51" s="29">
        <f>Tableau2[[#This Row],[Algo]]*Tableau2[[#This Row],[Glucides]]/10</f>
        <v>0</v>
      </c>
      <c r="H51" s="19">
        <f>ROUND(2*Tableau2[[#This Row],[Calcul NR]],0)/2+Tableau2[[#This Row],[Correction]]</f>
        <v>0</v>
      </c>
      <c r="I51" s="11">
        <v>100</v>
      </c>
      <c r="J51" s="13">
        <v>100</v>
      </c>
      <c r="K51" s="15">
        <f>MAX(ROUND(K50+IF(P50&lt;GLYCT3_MIN,-INCR_ALGO*IF(O50&gt;10,2,1),0)+IF(AND(P50&gt;=GLYCT3_MAX,P49&gt;=GLYCT3_MAX,P48&gt;=GLYCT3_MAX),INCR_ALGO*IF(O50&gt;10,2,1),0),2),0)</f>
        <v>1</v>
      </c>
      <c r="L51" s="15">
        <v>0</v>
      </c>
      <c r="M51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51" s="20">
        <f>Tableau2[[#This Row],[Algo (M)]]*Tableau2[[#This Row],[Glucides (M)]]/10</f>
        <v>0</v>
      </c>
      <c r="O51" s="20">
        <f>ROUND(2*Tableau2[[#This Row],[Calcul NR (M)]],0)/2+Tableau2[[#This Row],[Correction (M)]]</f>
        <v>0</v>
      </c>
      <c r="P51" s="13">
        <v>100</v>
      </c>
      <c r="Q51" s="18">
        <v>100</v>
      </c>
      <c r="R51" s="16">
        <f>MAX(ROUND(R50+IF(X50&lt;GLYCT3_MIN,-INCR_ALGO*IF(V50&gt;10,2,1),0)+IF(AND(X50&gt;GLYCT3_MAX,X49&gt;GLYCT3_MAX,X48&gt;GLYCT3_MAX),INCR_ALGO*IF(V50&gt;10,2,1),0),2),0)</f>
        <v>1</v>
      </c>
      <c r="S51" s="16">
        <v>0</v>
      </c>
      <c r="T51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51" s="21">
        <f>Tableau2[[#This Row],[Algo (S)]]*Tableau2[[#This Row],[Glucides (S)]]/10</f>
        <v>0</v>
      </c>
      <c r="V51" s="21">
        <f>ROUND(2*Tableau2[[#This Row],[Calcul NR (S)]],0)/2+Tableau2[[#This Row],[Correction (S)]]</f>
        <v>0</v>
      </c>
      <c r="W51" s="16">
        <v>10</v>
      </c>
      <c r="X51" s="18">
        <v>100</v>
      </c>
      <c r="Y51" s="21"/>
      <c r="Z51" s="22"/>
    </row>
    <row r="52" spans="1:26" x14ac:dyDescent="0.3">
      <c r="A52" s="36" t="s">
        <v>28</v>
      </c>
      <c r="B52" s="37">
        <v>45341</v>
      </c>
      <c r="C52" s="11">
        <v>100</v>
      </c>
      <c r="D52" s="19">
        <f>MAX(ROUND(D51+IF(I51&lt;GLYCT3_MIN,-INCR_ALGO*IF(H51&gt;10,2,1),0)+IF(AND(I51&gt;=GLYCT3_MAX,I50&gt;=GLYCT3_MAX,I49&gt;=GLYCT3_MAX),INCR_ALGO*IF(H51&gt;10,2,1),0),2),0)</f>
        <v>1</v>
      </c>
      <c r="E52" s="14">
        <v>0</v>
      </c>
      <c r="F52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52" s="29">
        <f>Tableau2[[#This Row],[Algo]]*Tableau2[[#This Row],[Glucides]]/10</f>
        <v>0</v>
      </c>
      <c r="H52" s="19">
        <f>ROUND(2*Tableau2[[#This Row],[Calcul NR]],0)/2+Tableau2[[#This Row],[Correction]]</f>
        <v>0</v>
      </c>
      <c r="I52" s="11">
        <v>100</v>
      </c>
      <c r="J52" s="13">
        <v>100</v>
      </c>
      <c r="K52" s="15">
        <f>MAX(ROUND(K51+IF(P51&lt;GLYCT3_MIN,-INCR_ALGO*IF(O51&gt;10,2,1),0)+IF(AND(P51&gt;=GLYCT3_MAX,P50&gt;=GLYCT3_MAX,P49&gt;=GLYCT3_MAX),INCR_ALGO*IF(O51&gt;10,2,1),0),2),0)</f>
        <v>1</v>
      </c>
      <c r="L52" s="15">
        <v>0</v>
      </c>
      <c r="M52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52" s="20">
        <f>Tableau2[[#This Row],[Algo (M)]]*Tableau2[[#This Row],[Glucides (M)]]/10</f>
        <v>0</v>
      </c>
      <c r="O52" s="20">
        <f>ROUND(2*Tableau2[[#This Row],[Calcul NR (M)]],0)/2+Tableau2[[#This Row],[Correction (M)]]</f>
        <v>0</v>
      </c>
      <c r="P52" s="13">
        <v>100</v>
      </c>
      <c r="Q52" s="18">
        <v>100</v>
      </c>
      <c r="R52" s="16">
        <f>MAX(ROUND(R51+IF(X51&lt;GLYCT3_MIN,-INCR_ALGO*IF(V51&gt;10,2,1),0)+IF(AND(X51&gt;GLYCT3_MAX,X50&gt;GLYCT3_MAX,X49&gt;GLYCT3_MAX),INCR_ALGO*IF(V51&gt;10,2,1),0),2),0)</f>
        <v>1</v>
      </c>
      <c r="S52" s="16">
        <v>0</v>
      </c>
      <c r="T52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52" s="21">
        <f>Tableau2[[#This Row],[Algo (S)]]*Tableau2[[#This Row],[Glucides (S)]]/10</f>
        <v>0</v>
      </c>
      <c r="V52" s="21">
        <f>ROUND(2*Tableau2[[#This Row],[Calcul NR (S)]],0)/2+Tableau2[[#This Row],[Correction (S)]]</f>
        <v>0</v>
      </c>
      <c r="W52" s="16">
        <v>10</v>
      </c>
      <c r="X52" s="18">
        <v>100</v>
      </c>
      <c r="Y52" s="21"/>
      <c r="Z52" s="22"/>
    </row>
    <row r="53" spans="1:26" x14ac:dyDescent="0.3">
      <c r="A53" s="36" t="s">
        <v>27</v>
      </c>
      <c r="B53" s="37">
        <v>45342</v>
      </c>
      <c r="C53" s="11">
        <v>100</v>
      </c>
      <c r="D53" s="19">
        <f>MAX(ROUND(D52+IF(I52&lt;GLYCT3_MIN,-INCR_ALGO*IF(H52&gt;10,2,1),0)+IF(AND(I52&gt;=GLYCT3_MAX,I51&gt;=GLYCT3_MAX,I50&gt;=GLYCT3_MAX),INCR_ALGO*IF(H52&gt;10,2,1),0),2),0)</f>
        <v>1</v>
      </c>
      <c r="E53" s="14">
        <v>0</v>
      </c>
      <c r="F53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53" s="29">
        <f>Tableau2[[#This Row],[Algo]]*Tableau2[[#This Row],[Glucides]]/10</f>
        <v>0</v>
      </c>
      <c r="H53" s="19">
        <f>ROUND(2*Tableau2[[#This Row],[Calcul NR]],0)/2+Tableau2[[#This Row],[Correction]]</f>
        <v>0</v>
      </c>
      <c r="I53" s="11">
        <v>100</v>
      </c>
      <c r="J53" s="13">
        <v>100</v>
      </c>
      <c r="K53" s="15">
        <f>MAX(ROUND(K52+IF(P52&lt;GLYCT3_MIN,-INCR_ALGO*IF(O52&gt;10,2,1),0)+IF(AND(P52&gt;=GLYCT3_MAX,P51&gt;=GLYCT3_MAX,P50&gt;=GLYCT3_MAX),INCR_ALGO*IF(O52&gt;10,2,1),0),2),0)</f>
        <v>1</v>
      </c>
      <c r="L53" s="15">
        <v>0</v>
      </c>
      <c r="M53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53" s="20">
        <f>Tableau2[[#This Row],[Algo (M)]]*Tableau2[[#This Row],[Glucides (M)]]/10</f>
        <v>0</v>
      </c>
      <c r="O53" s="20">
        <f>ROUND(2*Tableau2[[#This Row],[Calcul NR (M)]],0)/2+Tableau2[[#This Row],[Correction (M)]]</f>
        <v>0</v>
      </c>
      <c r="P53" s="13">
        <v>100</v>
      </c>
      <c r="Q53" s="18">
        <v>100</v>
      </c>
      <c r="R53" s="16">
        <f>MAX(ROUND(R52+IF(X52&lt;GLYCT3_MIN,-INCR_ALGO*IF(V52&gt;10,2,1),0)+IF(AND(X52&gt;GLYCT3_MAX,X51&gt;GLYCT3_MAX,X50&gt;GLYCT3_MAX),INCR_ALGO*IF(V52&gt;10,2,1),0),2),0)</f>
        <v>1</v>
      </c>
      <c r="S53" s="16">
        <v>0</v>
      </c>
      <c r="T53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53" s="21">
        <f>Tableau2[[#This Row],[Algo (S)]]*Tableau2[[#This Row],[Glucides (S)]]/10</f>
        <v>0</v>
      </c>
      <c r="V53" s="21">
        <f>ROUND(2*Tableau2[[#This Row],[Calcul NR (S)]],0)/2+Tableau2[[#This Row],[Correction (S)]]</f>
        <v>0</v>
      </c>
      <c r="W53" s="16">
        <v>10</v>
      </c>
      <c r="X53" s="18">
        <v>100</v>
      </c>
      <c r="Y53" s="21"/>
      <c r="Z53" s="22"/>
    </row>
    <row r="54" spans="1:26" x14ac:dyDescent="0.3">
      <c r="A54" s="36" t="s">
        <v>33</v>
      </c>
      <c r="B54" s="37">
        <v>45343</v>
      </c>
      <c r="C54" s="11">
        <v>100</v>
      </c>
      <c r="D54" s="19">
        <f>MAX(ROUND(D53+IF(I53&lt;GLYCT3_MIN,-INCR_ALGO*IF(H53&gt;10,2,1),0)+IF(AND(I53&gt;=GLYCT3_MAX,I52&gt;=GLYCT3_MAX,I51&gt;=GLYCT3_MAX),INCR_ALGO*IF(H53&gt;10,2,1),0),2),0)</f>
        <v>1</v>
      </c>
      <c r="E54" s="14">
        <v>0</v>
      </c>
      <c r="F54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54" s="29">
        <f>Tableau2[[#This Row],[Algo]]*Tableau2[[#This Row],[Glucides]]/10</f>
        <v>0</v>
      </c>
      <c r="H54" s="19">
        <f>ROUND(2*Tableau2[[#This Row],[Calcul NR]],0)/2+Tableau2[[#This Row],[Correction]]</f>
        <v>0</v>
      </c>
      <c r="I54" s="11">
        <v>100</v>
      </c>
      <c r="J54" s="13">
        <v>100</v>
      </c>
      <c r="K54" s="15">
        <f>MAX(ROUND(K53+IF(P53&lt;GLYCT3_MIN,-INCR_ALGO*IF(O53&gt;10,2,1),0)+IF(AND(P53&gt;=GLYCT3_MAX,P52&gt;=GLYCT3_MAX,P51&gt;=GLYCT3_MAX),INCR_ALGO*IF(O53&gt;10,2,1),0),2),0)</f>
        <v>1</v>
      </c>
      <c r="L54" s="15">
        <v>0</v>
      </c>
      <c r="M54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54" s="20">
        <f>Tableau2[[#This Row],[Algo (M)]]*Tableau2[[#This Row],[Glucides (M)]]/10</f>
        <v>0</v>
      </c>
      <c r="O54" s="20">
        <f>ROUND(2*Tableau2[[#This Row],[Calcul NR (M)]],0)/2+Tableau2[[#This Row],[Correction (M)]]</f>
        <v>0</v>
      </c>
      <c r="P54" s="13">
        <v>100</v>
      </c>
      <c r="Q54" s="18">
        <v>100</v>
      </c>
      <c r="R54" s="16">
        <f>MAX(ROUND(R53+IF(X53&lt;GLYCT3_MIN,-INCR_ALGO*IF(V53&gt;10,2,1),0)+IF(AND(X53&gt;GLYCT3_MAX,X52&gt;GLYCT3_MAX,X51&gt;GLYCT3_MAX),INCR_ALGO*IF(V53&gt;10,2,1),0),2),0)</f>
        <v>1</v>
      </c>
      <c r="S54" s="16">
        <v>0</v>
      </c>
      <c r="T54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54" s="21">
        <f>Tableau2[[#This Row],[Algo (S)]]*Tableau2[[#This Row],[Glucides (S)]]/10</f>
        <v>0</v>
      </c>
      <c r="V54" s="21">
        <f>ROUND(2*Tableau2[[#This Row],[Calcul NR (S)]],0)/2+Tableau2[[#This Row],[Correction (S)]]</f>
        <v>0</v>
      </c>
      <c r="W54" s="16">
        <v>10</v>
      </c>
      <c r="X54" s="18">
        <v>100</v>
      </c>
      <c r="Y54" s="21"/>
      <c r="Z54" s="22"/>
    </row>
    <row r="55" spans="1:26" x14ac:dyDescent="0.3">
      <c r="A55" s="36" t="s">
        <v>29</v>
      </c>
      <c r="B55" s="37">
        <v>45344</v>
      </c>
      <c r="C55" s="11">
        <v>100</v>
      </c>
      <c r="D55" s="19">
        <f>MAX(ROUND(D54+IF(I54&lt;GLYCT3_MIN,-INCR_ALGO*IF(H54&gt;10,2,1),0)+IF(AND(I54&gt;=GLYCT3_MAX,I53&gt;=GLYCT3_MAX,I52&gt;=GLYCT3_MAX),INCR_ALGO*IF(H54&gt;10,2,1),0),2),0)</f>
        <v>1</v>
      </c>
      <c r="E55" s="14">
        <v>0</v>
      </c>
      <c r="F55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55" s="29">
        <f>Tableau2[[#This Row],[Algo]]*Tableau2[[#This Row],[Glucides]]/10</f>
        <v>0</v>
      </c>
      <c r="H55" s="19">
        <f>ROUND(2*Tableau2[[#This Row],[Calcul NR]],0)/2+Tableau2[[#This Row],[Correction]]</f>
        <v>0</v>
      </c>
      <c r="I55" s="11">
        <v>100</v>
      </c>
      <c r="J55" s="13">
        <v>100</v>
      </c>
      <c r="K55" s="15">
        <f>MAX(ROUND(K54+IF(P54&lt;GLYCT3_MIN,-INCR_ALGO*IF(O54&gt;10,2,1),0)+IF(AND(P54&gt;=GLYCT3_MAX,P53&gt;=GLYCT3_MAX,P52&gt;=GLYCT3_MAX),INCR_ALGO*IF(O54&gt;10,2,1),0),2),0)</f>
        <v>1</v>
      </c>
      <c r="L55" s="15">
        <v>0</v>
      </c>
      <c r="M55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55" s="20">
        <f>Tableau2[[#This Row],[Algo (M)]]*Tableau2[[#This Row],[Glucides (M)]]/10</f>
        <v>0</v>
      </c>
      <c r="O55" s="20">
        <f>ROUND(2*Tableau2[[#This Row],[Calcul NR (M)]],0)/2+Tableau2[[#This Row],[Correction (M)]]</f>
        <v>0</v>
      </c>
      <c r="P55" s="13">
        <v>100</v>
      </c>
      <c r="Q55" s="18">
        <v>100</v>
      </c>
      <c r="R55" s="16">
        <f>MAX(ROUND(R54+IF(X54&lt;GLYCT3_MIN,-INCR_ALGO*IF(V54&gt;10,2,1),0)+IF(AND(X54&gt;GLYCT3_MAX,X53&gt;GLYCT3_MAX,X52&gt;GLYCT3_MAX),INCR_ALGO*IF(V54&gt;10,2,1),0),2),0)</f>
        <v>1</v>
      </c>
      <c r="S55" s="16">
        <v>0</v>
      </c>
      <c r="T55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55" s="21">
        <f>Tableau2[[#This Row],[Algo (S)]]*Tableau2[[#This Row],[Glucides (S)]]/10</f>
        <v>0</v>
      </c>
      <c r="V55" s="21">
        <f>ROUND(2*Tableau2[[#This Row],[Calcul NR (S)]],0)/2+Tableau2[[#This Row],[Correction (S)]]</f>
        <v>0</v>
      </c>
      <c r="W55" s="16">
        <v>10</v>
      </c>
      <c r="X55" s="18">
        <v>100</v>
      </c>
      <c r="Y55" s="21"/>
      <c r="Z55" s="22"/>
    </row>
    <row r="56" spans="1:26" x14ac:dyDescent="0.3">
      <c r="A56" s="36" t="s">
        <v>30</v>
      </c>
      <c r="B56" s="37">
        <v>45345</v>
      </c>
      <c r="C56" s="11">
        <v>100</v>
      </c>
      <c r="D56" s="19">
        <f>MAX(ROUND(D55+IF(I55&lt;GLYCT3_MIN,-INCR_ALGO*IF(H55&gt;10,2,1),0)+IF(AND(I55&gt;=GLYCT3_MAX,I54&gt;=GLYCT3_MAX,I53&gt;=GLYCT3_MAX),INCR_ALGO*IF(H55&gt;10,2,1),0),2),0)</f>
        <v>1</v>
      </c>
      <c r="E56" s="14">
        <v>0</v>
      </c>
      <c r="F56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56" s="29">
        <f>Tableau2[[#This Row],[Algo]]*Tableau2[[#This Row],[Glucides]]/10</f>
        <v>0</v>
      </c>
      <c r="H56" s="19">
        <f>ROUND(2*Tableau2[[#This Row],[Calcul NR]],0)/2+Tableau2[[#This Row],[Correction]]</f>
        <v>0</v>
      </c>
      <c r="I56" s="11">
        <v>100</v>
      </c>
      <c r="J56" s="13">
        <v>100</v>
      </c>
      <c r="K56" s="15">
        <f>MAX(ROUND(K55+IF(P55&lt;GLYCT3_MIN,-INCR_ALGO*IF(O55&gt;10,2,1),0)+IF(AND(P55&gt;=GLYCT3_MAX,P54&gt;=GLYCT3_MAX,P53&gt;=GLYCT3_MAX),INCR_ALGO*IF(O55&gt;10,2,1),0),2),0)</f>
        <v>1</v>
      </c>
      <c r="L56" s="15">
        <v>0</v>
      </c>
      <c r="M56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56" s="20">
        <f>Tableau2[[#This Row],[Algo (M)]]*Tableau2[[#This Row],[Glucides (M)]]/10</f>
        <v>0</v>
      </c>
      <c r="O56" s="20">
        <f>ROUND(2*Tableau2[[#This Row],[Calcul NR (M)]],0)/2+Tableau2[[#This Row],[Correction (M)]]</f>
        <v>0</v>
      </c>
      <c r="P56" s="13">
        <v>100</v>
      </c>
      <c r="Q56" s="18">
        <v>100</v>
      </c>
      <c r="R56" s="16">
        <f>MAX(ROUND(R55+IF(X55&lt;GLYCT3_MIN,-INCR_ALGO*IF(V55&gt;10,2,1),0)+IF(AND(X55&gt;GLYCT3_MAX,X54&gt;GLYCT3_MAX,X53&gt;GLYCT3_MAX),INCR_ALGO*IF(V55&gt;10,2,1),0),2),0)</f>
        <v>1</v>
      </c>
      <c r="S56" s="16">
        <v>0</v>
      </c>
      <c r="T56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56" s="21">
        <f>Tableau2[[#This Row],[Algo (S)]]*Tableau2[[#This Row],[Glucides (S)]]/10</f>
        <v>0</v>
      </c>
      <c r="V56" s="21">
        <f>ROUND(2*Tableau2[[#This Row],[Calcul NR (S)]],0)/2+Tableau2[[#This Row],[Correction (S)]]</f>
        <v>0</v>
      </c>
      <c r="W56" s="16">
        <v>10</v>
      </c>
      <c r="X56" s="18">
        <v>100</v>
      </c>
      <c r="Y56" s="21"/>
      <c r="Z56" s="22"/>
    </row>
    <row r="57" spans="1:26" x14ac:dyDescent="0.3">
      <c r="A57" s="36" t="s">
        <v>31</v>
      </c>
      <c r="B57" s="37">
        <v>45346</v>
      </c>
      <c r="C57" s="11">
        <v>100</v>
      </c>
      <c r="D57" s="19">
        <f>MAX(ROUND(D56+IF(I56&lt;GLYCT3_MIN,-INCR_ALGO*IF(H56&gt;10,2,1),0)+IF(AND(I56&gt;=GLYCT3_MAX,I55&gt;=GLYCT3_MAX,I54&gt;=GLYCT3_MAX),INCR_ALGO*IF(H56&gt;10,2,1),0),2),0)</f>
        <v>1</v>
      </c>
      <c r="E57" s="14">
        <v>0</v>
      </c>
      <c r="F57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57" s="29">
        <f>Tableau2[[#This Row],[Algo]]*Tableau2[[#This Row],[Glucides]]/10</f>
        <v>0</v>
      </c>
      <c r="H57" s="19">
        <f>ROUND(2*Tableau2[[#This Row],[Calcul NR]],0)/2+Tableau2[[#This Row],[Correction]]</f>
        <v>0</v>
      </c>
      <c r="I57" s="11">
        <v>100</v>
      </c>
      <c r="J57" s="13">
        <v>100</v>
      </c>
      <c r="K57" s="15">
        <f>MAX(ROUND(K56+IF(P56&lt;GLYCT3_MIN,-INCR_ALGO*IF(O56&gt;10,2,1),0)+IF(AND(P56&gt;=GLYCT3_MAX,P55&gt;=GLYCT3_MAX,P54&gt;=GLYCT3_MAX),INCR_ALGO*IF(O56&gt;10,2,1),0),2),0)</f>
        <v>1</v>
      </c>
      <c r="L57" s="15">
        <v>0</v>
      </c>
      <c r="M57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57" s="20">
        <f>Tableau2[[#This Row],[Algo (M)]]*Tableau2[[#This Row],[Glucides (M)]]/10</f>
        <v>0</v>
      </c>
      <c r="O57" s="20">
        <f>ROUND(2*Tableau2[[#This Row],[Calcul NR (M)]],0)/2+Tableau2[[#This Row],[Correction (M)]]</f>
        <v>0</v>
      </c>
      <c r="P57" s="13">
        <v>100</v>
      </c>
      <c r="Q57" s="18">
        <v>100</v>
      </c>
      <c r="R57" s="16">
        <f>MAX(ROUND(R56+IF(X56&lt;GLYCT3_MIN,-INCR_ALGO*IF(V56&gt;10,2,1),0)+IF(AND(X56&gt;GLYCT3_MAX,X55&gt;GLYCT3_MAX,X54&gt;GLYCT3_MAX),INCR_ALGO*IF(V56&gt;10,2,1),0),2),0)</f>
        <v>1</v>
      </c>
      <c r="S57" s="16">
        <v>0</v>
      </c>
      <c r="T57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57" s="21">
        <f>Tableau2[[#This Row],[Algo (S)]]*Tableau2[[#This Row],[Glucides (S)]]/10</f>
        <v>0</v>
      </c>
      <c r="V57" s="21">
        <f>ROUND(2*Tableau2[[#This Row],[Calcul NR (S)]],0)/2+Tableau2[[#This Row],[Correction (S)]]</f>
        <v>0</v>
      </c>
      <c r="W57" s="16">
        <v>10</v>
      </c>
      <c r="X57" s="18">
        <v>100</v>
      </c>
      <c r="Y57" s="21"/>
      <c r="Z57" s="22"/>
    </row>
    <row r="58" spans="1:26" x14ac:dyDescent="0.3">
      <c r="A58" s="36" t="s">
        <v>32</v>
      </c>
      <c r="B58" s="37">
        <v>45347</v>
      </c>
      <c r="C58" s="11">
        <v>100</v>
      </c>
      <c r="D58" s="19">
        <f>MAX(ROUND(D57+IF(I57&lt;GLYCT3_MIN,-INCR_ALGO*IF(H57&gt;10,2,1),0)+IF(AND(I57&gt;=GLYCT3_MAX,I56&gt;=GLYCT3_MAX,I55&gt;=GLYCT3_MAX),INCR_ALGO*IF(H57&gt;10,2,1),0),2),0)</f>
        <v>1</v>
      </c>
      <c r="E58" s="14">
        <v>0</v>
      </c>
      <c r="F58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58" s="29">
        <f>Tableau2[[#This Row],[Algo]]*Tableau2[[#This Row],[Glucides]]/10</f>
        <v>0</v>
      </c>
      <c r="H58" s="19">
        <f>ROUND(2*Tableau2[[#This Row],[Calcul NR]],0)/2+Tableau2[[#This Row],[Correction]]</f>
        <v>0</v>
      </c>
      <c r="I58" s="11">
        <v>100</v>
      </c>
      <c r="J58" s="13">
        <v>100</v>
      </c>
      <c r="K58" s="15">
        <f>MAX(ROUND(K57+IF(P57&lt;GLYCT3_MIN,-INCR_ALGO*IF(O57&gt;10,2,1),0)+IF(AND(P57&gt;=GLYCT3_MAX,P56&gt;=GLYCT3_MAX,P55&gt;=GLYCT3_MAX),INCR_ALGO*IF(O57&gt;10,2,1),0),2),0)</f>
        <v>1</v>
      </c>
      <c r="L58" s="15">
        <v>0</v>
      </c>
      <c r="M58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58" s="20">
        <f>Tableau2[[#This Row],[Algo (M)]]*Tableau2[[#This Row],[Glucides (M)]]/10</f>
        <v>0</v>
      </c>
      <c r="O58" s="20">
        <f>ROUND(2*Tableau2[[#This Row],[Calcul NR (M)]],0)/2+Tableau2[[#This Row],[Correction (M)]]</f>
        <v>0</v>
      </c>
      <c r="P58" s="13">
        <v>100</v>
      </c>
      <c r="Q58" s="18">
        <v>100</v>
      </c>
      <c r="R58" s="16">
        <f>MAX(ROUND(R57+IF(X57&lt;GLYCT3_MIN,-INCR_ALGO*IF(V57&gt;10,2,1),0)+IF(AND(X57&gt;GLYCT3_MAX,X56&gt;GLYCT3_MAX,X55&gt;GLYCT3_MAX),INCR_ALGO*IF(V57&gt;10,2,1),0),2),0)</f>
        <v>1</v>
      </c>
      <c r="S58" s="16">
        <v>0</v>
      </c>
      <c r="T58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58" s="21">
        <f>Tableau2[[#This Row],[Algo (S)]]*Tableau2[[#This Row],[Glucides (S)]]/10</f>
        <v>0</v>
      </c>
      <c r="V58" s="21">
        <f>ROUND(2*Tableau2[[#This Row],[Calcul NR (S)]],0)/2+Tableau2[[#This Row],[Correction (S)]]</f>
        <v>0</v>
      </c>
      <c r="W58" s="16">
        <v>10</v>
      </c>
      <c r="X58" s="18">
        <v>100</v>
      </c>
      <c r="Y58" s="21"/>
      <c r="Z58" s="22"/>
    </row>
    <row r="59" spans="1:26" x14ac:dyDescent="0.3">
      <c r="A59" s="36" t="s">
        <v>28</v>
      </c>
      <c r="B59" s="37">
        <v>45348</v>
      </c>
      <c r="C59" s="11">
        <v>100</v>
      </c>
      <c r="D59" s="19">
        <f>MAX(ROUND(D58+IF(I58&lt;GLYCT3_MIN,-INCR_ALGO*IF(H58&gt;10,2,1),0)+IF(AND(I58&gt;=GLYCT3_MAX,I57&gt;=GLYCT3_MAX,I56&gt;=GLYCT3_MAX),INCR_ALGO*IF(H58&gt;10,2,1),0),2),0)</f>
        <v>1</v>
      </c>
      <c r="E59" s="14">
        <v>0</v>
      </c>
      <c r="F59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59" s="29">
        <f>Tableau2[[#This Row],[Algo]]*Tableau2[[#This Row],[Glucides]]/10</f>
        <v>0</v>
      </c>
      <c r="H59" s="19">
        <f>ROUND(2*Tableau2[[#This Row],[Calcul NR]],0)/2+Tableau2[[#This Row],[Correction]]</f>
        <v>0</v>
      </c>
      <c r="I59" s="11">
        <v>100</v>
      </c>
      <c r="J59" s="13">
        <v>100</v>
      </c>
      <c r="K59" s="15">
        <f>MAX(ROUND(K58+IF(P58&lt;GLYCT3_MIN,-INCR_ALGO*IF(O58&gt;10,2,1),0)+IF(AND(P58&gt;=GLYCT3_MAX,P57&gt;=GLYCT3_MAX,P56&gt;=GLYCT3_MAX),INCR_ALGO*IF(O58&gt;10,2,1),0),2),0)</f>
        <v>1</v>
      </c>
      <c r="L59" s="15">
        <v>0</v>
      </c>
      <c r="M59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59" s="20">
        <f>Tableau2[[#This Row],[Algo (M)]]*Tableau2[[#This Row],[Glucides (M)]]/10</f>
        <v>0</v>
      </c>
      <c r="O59" s="20">
        <f>ROUND(2*Tableau2[[#This Row],[Calcul NR (M)]],0)/2+Tableau2[[#This Row],[Correction (M)]]</f>
        <v>0</v>
      </c>
      <c r="P59" s="13">
        <v>100</v>
      </c>
      <c r="Q59" s="18">
        <v>100</v>
      </c>
      <c r="R59" s="16">
        <f>MAX(ROUND(R58+IF(X58&lt;GLYCT3_MIN,-INCR_ALGO*IF(V58&gt;10,2,1),0)+IF(AND(X58&gt;GLYCT3_MAX,X57&gt;GLYCT3_MAX,X56&gt;GLYCT3_MAX),INCR_ALGO*IF(V58&gt;10,2,1),0),2),0)</f>
        <v>1</v>
      </c>
      <c r="S59" s="16">
        <v>0</v>
      </c>
      <c r="T59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59" s="21">
        <f>Tableau2[[#This Row],[Algo (S)]]*Tableau2[[#This Row],[Glucides (S)]]/10</f>
        <v>0</v>
      </c>
      <c r="V59" s="21">
        <f>ROUND(2*Tableau2[[#This Row],[Calcul NR (S)]],0)/2+Tableau2[[#This Row],[Correction (S)]]</f>
        <v>0</v>
      </c>
      <c r="W59" s="16">
        <v>10</v>
      </c>
      <c r="X59" s="18">
        <v>100</v>
      </c>
      <c r="Y59" s="21"/>
      <c r="Z59" s="22"/>
    </row>
    <row r="60" spans="1:26" x14ac:dyDescent="0.3">
      <c r="A60" s="36" t="s">
        <v>27</v>
      </c>
      <c r="B60" s="37">
        <v>45349</v>
      </c>
      <c r="C60" s="11">
        <v>100</v>
      </c>
      <c r="D60" s="19">
        <f>MAX(ROUND(D59+IF(I59&lt;GLYCT3_MIN,-INCR_ALGO*IF(H59&gt;10,2,1),0)+IF(AND(I59&gt;=GLYCT3_MAX,I58&gt;=GLYCT3_MAX,I57&gt;=GLYCT3_MAX),INCR_ALGO*IF(H59&gt;10,2,1),0),2),0)</f>
        <v>1</v>
      </c>
      <c r="E60" s="14">
        <v>0</v>
      </c>
      <c r="F60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60" s="29">
        <f>Tableau2[[#This Row],[Algo]]*Tableau2[[#This Row],[Glucides]]/10</f>
        <v>0</v>
      </c>
      <c r="H60" s="19">
        <f>ROUND(2*Tableau2[[#This Row],[Calcul NR]],0)/2+Tableau2[[#This Row],[Correction]]</f>
        <v>0</v>
      </c>
      <c r="I60" s="11">
        <v>100</v>
      </c>
      <c r="J60" s="13">
        <v>100</v>
      </c>
      <c r="K60" s="15">
        <f>MAX(ROUND(K59+IF(P59&lt;GLYCT3_MIN,-INCR_ALGO*IF(O59&gt;10,2,1),0)+IF(AND(P59&gt;=GLYCT3_MAX,P58&gt;=GLYCT3_MAX,P57&gt;=GLYCT3_MAX),INCR_ALGO*IF(O59&gt;10,2,1),0),2),0)</f>
        <v>1</v>
      </c>
      <c r="L60" s="15">
        <v>0</v>
      </c>
      <c r="M60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60" s="20">
        <f>Tableau2[[#This Row],[Algo (M)]]*Tableau2[[#This Row],[Glucides (M)]]/10</f>
        <v>0</v>
      </c>
      <c r="O60" s="20">
        <f>ROUND(2*Tableau2[[#This Row],[Calcul NR (M)]],0)/2+Tableau2[[#This Row],[Correction (M)]]</f>
        <v>0</v>
      </c>
      <c r="P60" s="13">
        <v>100</v>
      </c>
      <c r="Q60" s="18">
        <v>100</v>
      </c>
      <c r="R60" s="16">
        <f>MAX(ROUND(R59+IF(X59&lt;GLYCT3_MIN,-INCR_ALGO*IF(V59&gt;10,2,1),0)+IF(AND(X59&gt;GLYCT3_MAX,X58&gt;GLYCT3_MAX,X57&gt;GLYCT3_MAX),INCR_ALGO*IF(V59&gt;10,2,1),0),2),0)</f>
        <v>1</v>
      </c>
      <c r="S60" s="16">
        <v>0</v>
      </c>
      <c r="T60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60" s="21">
        <f>Tableau2[[#This Row],[Algo (S)]]*Tableau2[[#This Row],[Glucides (S)]]/10</f>
        <v>0</v>
      </c>
      <c r="V60" s="21">
        <f>ROUND(2*Tableau2[[#This Row],[Calcul NR (S)]],0)/2+Tableau2[[#This Row],[Correction (S)]]</f>
        <v>0</v>
      </c>
      <c r="W60" s="16">
        <v>10</v>
      </c>
      <c r="X60" s="18">
        <v>100</v>
      </c>
      <c r="Y60" s="21"/>
      <c r="Z60" s="22"/>
    </row>
    <row r="61" spans="1:26" x14ac:dyDescent="0.3">
      <c r="A61" s="36" t="s">
        <v>33</v>
      </c>
      <c r="B61" s="37">
        <v>45350</v>
      </c>
      <c r="C61" s="11">
        <v>100</v>
      </c>
      <c r="D61" s="19">
        <f>MAX(ROUND(D60+IF(I60&lt;GLYCT3_MIN,-INCR_ALGO*IF(H60&gt;10,2,1),0)+IF(AND(I60&gt;=GLYCT3_MAX,I59&gt;=GLYCT3_MAX,I58&gt;=GLYCT3_MAX),INCR_ALGO*IF(H60&gt;10,2,1),0),2),0)</f>
        <v>1</v>
      </c>
      <c r="E61" s="14">
        <v>0</v>
      </c>
      <c r="F61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61" s="29">
        <f>Tableau2[[#This Row],[Algo]]*Tableau2[[#This Row],[Glucides]]/10</f>
        <v>0</v>
      </c>
      <c r="H61" s="19">
        <f>ROUND(2*Tableau2[[#This Row],[Calcul NR]],0)/2+Tableau2[[#This Row],[Correction]]</f>
        <v>0</v>
      </c>
      <c r="I61" s="11">
        <v>100</v>
      </c>
      <c r="J61" s="13">
        <v>100</v>
      </c>
      <c r="K61" s="15">
        <f>MAX(ROUND(K60+IF(P60&lt;GLYCT3_MIN,-INCR_ALGO*IF(O60&gt;10,2,1),0)+IF(AND(P60&gt;=GLYCT3_MAX,P59&gt;=GLYCT3_MAX,P58&gt;=GLYCT3_MAX),INCR_ALGO*IF(O60&gt;10,2,1),0),2),0)</f>
        <v>1</v>
      </c>
      <c r="L61" s="15">
        <v>0</v>
      </c>
      <c r="M61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61" s="20">
        <f>Tableau2[[#This Row],[Algo (M)]]*Tableau2[[#This Row],[Glucides (M)]]/10</f>
        <v>0</v>
      </c>
      <c r="O61" s="20">
        <f>ROUND(2*Tableau2[[#This Row],[Calcul NR (M)]],0)/2+Tableau2[[#This Row],[Correction (M)]]</f>
        <v>0</v>
      </c>
      <c r="P61" s="13">
        <v>100</v>
      </c>
      <c r="Q61" s="18">
        <v>100</v>
      </c>
      <c r="R61" s="16">
        <f>MAX(ROUND(R60+IF(X60&lt;GLYCT3_MIN,-INCR_ALGO*IF(V60&gt;10,2,1),0)+IF(AND(X60&gt;GLYCT3_MAX,X59&gt;GLYCT3_MAX,X58&gt;GLYCT3_MAX),INCR_ALGO*IF(V60&gt;10,2,1),0),2),0)</f>
        <v>1</v>
      </c>
      <c r="S61" s="16">
        <v>0</v>
      </c>
      <c r="T61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61" s="21">
        <f>Tableau2[[#This Row],[Algo (S)]]*Tableau2[[#This Row],[Glucides (S)]]/10</f>
        <v>0</v>
      </c>
      <c r="V61" s="21">
        <f>ROUND(2*Tableau2[[#This Row],[Calcul NR (S)]],0)/2+Tableau2[[#This Row],[Correction (S)]]</f>
        <v>0</v>
      </c>
      <c r="W61" s="16">
        <v>10</v>
      </c>
      <c r="X61" s="18">
        <v>100</v>
      </c>
      <c r="Y61" s="21"/>
      <c r="Z61" s="22"/>
    </row>
    <row r="62" spans="1:26" x14ac:dyDescent="0.3">
      <c r="A62" s="36" t="s">
        <v>29</v>
      </c>
      <c r="B62" s="37">
        <v>45351</v>
      </c>
      <c r="C62" s="11">
        <v>100</v>
      </c>
      <c r="D62" s="19">
        <f>MAX(ROUND(D61+IF(I61&lt;GLYCT3_MIN,-INCR_ALGO*IF(H61&gt;10,2,1),0)+IF(AND(I61&gt;=GLYCT3_MAX,I60&gt;=GLYCT3_MAX,I59&gt;=GLYCT3_MAX),INCR_ALGO*IF(H61&gt;10,2,1),0),2),0)</f>
        <v>1</v>
      </c>
      <c r="E62" s="14">
        <v>0</v>
      </c>
      <c r="F62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62" s="29">
        <f>Tableau2[[#This Row],[Algo]]*Tableau2[[#This Row],[Glucides]]/10</f>
        <v>0</v>
      </c>
      <c r="H62" s="19">
        <f>ROUND(2*Tableau2[[#This Row],[Calcul NR]],0)/2+Tableau2[[#This Row],[Correction]]</f>
        <v>0</v>
      </c>
      <c r="I62" s="11">
        <v>100</v>
      </c>
      <c r="J62" s="13">
        <v>100</v>
      </c>
      <c r="K62" s="15">
        <f>MAX(ROUND(K61+IF(P61&lt;GLYCT3_MIN,-INCR_ALGO*IF(O61&gt;10,2,1),0)+IF(AND(P61&gt;=GLYCT3_MAX,P60&gt;=GLYCT3_MAX,P59&gt;=GLYCT3_MAX),INCR_ALGO*IF(O61&gt;10,2,1),0),2),0)</f>
        <v>1</v>
      </c>
      <c r="L62" s="15">
        <v>0</v>
      </c>
      <c r="M62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62" s="20">
        <f>Tableau2[[#This Row],[Algo (M)]]*Tableau2[[#This Row],[Glucides (M)]]/10</f>
        <v>0</v>
      </c>
      <c r="O62" s="20">
        <f>ROUND(2*Tableau2[[#This Row],[Calcul NR (M)]],0)/2+Tableau2[[#This Row],[Correction (M)]]</f>
        <v>0</v>
      </c>
      <c r="P62" s="13">
        <v>100</v>
      </c>
      <c r="Q62" s="18">
        <v>100</v>
      </c>
      <c r="R62" s="16">
        <f>MAX(ROUND(R61+IF(X61&lt;GLYCT3_MIN,-INCR_ALGO*IF(V61&gt;10,2,1),0)+IF(AND(X61&gt;GLYCT3_MAX,X60&gt;GLYCT3_MAX,X59&gt;GLYCT3_MAX),INCR_ALGO*IF(V61&gt;10,2,1),0),2),0)</f>
        <v>1</v>
      </c>
      <c r="S62" s="16">
        <v>0</v>
      </c>
      <c r="T62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62" s="21">
        <f>Tableau2[[#This Row],[Algo (S)]]*Tableau2[[#This Row],[Glucides (S)]]/10</f>
        <v>0</v>
      </c>
      <c r="V62" s="21">
        <f>ROUND(2*Tableau2[[#This Row],[Calcul NR (S)]],0)/2+Tableau2[[#This Row],[Correction (S)]]</f>
        <v>0</v>
      </c>
      <c r="W62" s="16">
        <v>10</v>
      </c>
      <c r="X62" s="18">
        <v>100</v>
      </c>
      <c r="Y62" s="21"/>
      <c r="Z62" s="22"/>
    </row>
    <row r="63" spans="1:26" x14ac:dyDescent="0.3">
      <c r="A63" s="36" t="s">
        <v>30</v>
      </c>
      <c r="B63" s="37">
        <v>45352</v>
      </c>
      <c r="C63" s="11">
        <v>100</v>
      </c>
      <c r="D63" s="19">
        <f>MAX(ROUND(D62+IF(I62&lt;GLYCT3_MIN,-INCR_ALGO*IF(H62&gt;10,2,1),0)+IF(AND(I62&gt;=GLYCT3_MAX,I61&gt;=GLYCT3_MAX,I60&gt;=GLYCT3_MAX),INCR_ALGO*IF(H62&gt;10,2,1),0),2),0)</f>
        <v>1</v>
      </c>
      <c r="E63" s="14">
        <v>0</v>
      </c>
      <c r="F63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63" s="29">
        <f>Tableau2[[#This Row],[Algo]]*Tableau2[[#This Row],[Glucides]]/10</f>
        <v>0</v>
      </c>
      <c r="H63" s="19">
        <f>ROUND(2*Tableau2[[#This Row],[Calcul NR]],0)/2+Tableau2[[#This Row],[Correction]]</f>
        <v>0</v>
      </c>
      <c r="I63" s="11">
        <v>100</v>
      </c>
      <c r="J63" s="13">
        <v>100</v>
      </c>
      <c r="K63" s="15">
        <f>MAX(ROUND(K62+IF(P62&lt;GLYCT3_MIN,-INCR_ALGO*IF(O62&gt;10,2,1),0)+IF(AND(P62&gt;=GLYCT3_MAX,P61&gt;=GLYCT3_MAX,P60&gt;=GLYCT3_MAX),INCR_ALGO*IF(O62&gt;10,2,1),0),2),0)</f>
        <v>1</v>
      </c>
      <c r="L63" s="15">
        <v>0</v>
      </c>
      <c r="M63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63" s="20">
        <f>Tableau2[[#This Row],[Algo (M)]]*Tableau2[[#This Row],[Glucides (M)]]/10</f>
        <v>0</v>
      </c>
      <c r="O63" s="20">
        <f>ROUND(2*Tableau2[[#This Row],[Calcul NR (M)]],0)/2+Tableau2[[#This Row],[Correction (M)]]</f>
        <v>0</v>
      </c>
      <c r="P63" s="13">
        <v>100</v>
      </c>
      <c r="Q63" s="18">
        <v>100</v>
      </c>
      <c r="R63" s="16">
        <f>MAX(ROUND(R62+IF(X62&lt;GLYCT3_MIN,-INCR_ALGO*IF(V62&gt;10,2,1),0)+IF(AND(X62&gt;GLYCT3_MAX,X61&gt;GLYCT3_MAX,X60&gt;GLYCT3_MAX),INCR_ALGO*IF(V62&gt;10,2,1),0),2),0)</f>
        <v>1</v>
      </c>
      <c r="S63" s="16">
        <v>0</v>
      </c>
      <c r="T63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63" s="21">
        <f>Tableau2[[#This Row],[Algo (S)]]*Tableau2[[#This Row],[Glucides (S)]]/10</f>
        <v>0</v>
      </c>
      <c r="V63" s="21">
        <f>ROUND(2*Tableau2[[#This Row],[Calcul NR (S)]],0)/2+Tableau2[[#This Row],[Correction (S)]]</f>
        <v>0</v>
      </c>
      <c r="W63" s="16">
        <v>10</v>
      </c>
      <c r="X63" s="18">
        <v>100</v>
      </c>
      <c r="Y63" s="21"/>
      <c r="Z63" s="22"/>
    </row>
    <row r="64" spans="1:26" x14ac:dyDescent="0.3">
      <c r="A64" s="36" t="s">
        <v>31</v>
      </c>
      <c r="B64" s="37">
        <v>45353</v>
      </c>
      <c r="C64" s="11">
        <v>100</v>
      </c>
      <c r="D64" s="19">
        <f>MAX(ROUND(D63+IF(I63&lt;GLYCT3_MIN,-INCR_ALGO*IF(H63&gt;10,2,1),0)+IF(AND(I63&gt;=GLYCT3_MAX,I62&gt;=GLYCT3_MAX,I61&gt;=GLYCT3_MAX),INCR_ALGO*IF(H63&gt;10,2,1),0),2),0)</f>
        <v>1</v>
      </c>
      <c r="E64" s="14">
        <v>0</v>
      </c>
      <c r="F64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64" s="29">
        <f>Tableau2[[#This Row],[Algo]]*Tableau2[[#This Row],[Glucides]]/10</f>
        <v>0</v>
      </c>
      <c r="H64" s="19">
        <f>ROUND(2*Tableau2[[#This Row],[Calcul NR]],0)/2+Tableau2[[#This Row],[Correction]]</f>
        <v>0</v>
      </c>
      <c r="I64" s="11">
        <v>100</v>
      </c>
      <c r="J64" s="13">
        <v>100</v>
      </c>
      <c r="K64" s="15">
        <f>MAX(ROUND(K63+IF(P63&lt;GLYCT3_MIN,-INCR_ALGO*IF(O63&gt;10,2,1),0)+IF(AND(P63&gt;=GLYCT3_MAX,P62&gt;=GLYCT3_MAX,P61&gt;=GLYCT3_MAX),INCR_ALGO*IF(O63&gt;10,2,1),0),2),0)</f>
        <v>1</v>
      </c>
      <c r="L64" s="15">
        <v>0</v>
      </c>
      <c r="M64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64" s="20">
        <f>Tableau2[[#This Row],[Algo (M)]]*Tableau2[[#This Row],[Glucides (M)]]/10</f>
        <v>0</v>
      </c>
      <c r="O64" s="20">
        <f>ROUND(2*Tableau2[[#This Row],[Calcul NR (M)]],0)/2+Tableau2[[#This Row],[Correction (M)]]</f>
        <v>0</v>
      </c>
      <c r="P64" s="13">
        <v>100</v>
      </c>
      <c r="Q64" s="18">
        <v>100</v>
      </c>
      <c r="R64" s="16">
        <f>MAX(ROUND(R63+IF(X63&lt;GLYCT3_MIN,-INCR_ALGO*IF(V63&gt;10,2,1),0)+IF(AND(X63&gt;GLYCT3_MAX,X62&gt;GLYCT3_MAX,X61&gt;GLYCT3_MAX),INCR_ALGO*IF(V63&gt;10,2,1),0),2),0)</f>
        <v>1</v>
      </c>
      <c r="S64" s="16">
        <v>0</v>
      </c>
      <c r="T64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64" s="21">
        <f>Tableau2[[#This Row],[Algo (S)]]*Tableau2[[#This Row],[Glucides (S)]]/10</f>
        <v>0</v>
      </c>
      <c r="V64" s="21">
        <f>ROUND(2*Tableau2[[#This Row],[Calcul NR (S)]],0)/2+Tableau2[[#This Row],[Correction (S)]]</f>
        <v>0</v>
      </c>
      <c r="W64" s="16">
        <v>10</v>
      </c>
      <c r="X64" s="18">
        <v>100</v>
      </c>
      <c r="Y64" s="21"/>
      <c r="Z64" s="22"/>
    </row>
    <row r="65" spans="1:26" x14ac:dyDescent="0.3">
      <c r="A65" s="36" t="s">
        <v>32</v>
      </c>
      <c r="B65" s="37">
        <v>45354</v>
      </c>
      <c r="C65" s="11">
        <v>100</v>
      </c>
      <c r="D65" s="19">
        <f>MAX(ROUND(D64+IF(I64&lt;GLYCT3_MIN,-INCR_ALGO*IF(H64&gt;10,2,1),0)+IF(AND(I64&gt;=GLYCT3_MAX,I63&gt;=GLYCT3_MAX,I62&gt;=GLYCT3_MAX),INCR_ALGO*IF(H64&gt;10,2,1),0),2),0)</f>
        <v>1</v>
      </c>
      <c r="E65" s="14">
        <v>0</v>
      </c>
      <c r="F65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65" s="29">
        <f>Tableau2[[#This Row],[Algo]]*Tableau2[[#This Row],[Glucides]]/10</f>
        <v>0</v>
      </c>
      <c r="H65" s="19">
        <f>ROUND(2*Tableau2[[#This Row],[Calcul NR]],0)/2+Tableau2[[#This Row],[Correction]]</f>
        <v>0</v>
      </c>
      <c r="I65" s="11">
        <v>100</v>
      </c>
      <c r="J65" s="13">
        <v>100</v>
      </c>
      <c r="K65" s="15">
        <f>MAX(ROUND(K64+IF(P64&lt;GLYCT3_MIN,-INCR_ALGO*IF(O64&gt;10,2,1),0)+IF(AND(P64&gt;=GLYCT3_MAX,P63&gt;=GLYCT3_MAX,P62&gt;=GLYCT3_MAX),INCR_ALGO*IF(O64&gt;10,2,1),0),2),0)</f>
        <v>1</v>
      </c>
      <c r="L65" s="15">
        <v>0</v>
      </c>
      <c r="M65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65" s="20">
        <f>Tableau2[[#This Row],[Algo (M)]]*Tableau2[[#This Row],[Glucides (M)]]/10</f>
        <v>0</v>
      </c>
      <c r="O65" s="20">
        <f>ROUND(2*Tableau2[[#This Row],[Calcul NR (M)]],0)/2+Tableau2[[#This Row],[Correction (M)]]</f>
        <v>0</v>
      </c>
      <c r="P65" s="13">
        <v>100</v>
      </c>
      <c r="Q65" s="18">
        <v>100</v>
      </c>
      <c r="R65" s="16">
        <f>MAX(ROUND(R64+IF(X64&lt;GLYCT3_MIN,-INCR_ALGO*IF(V64&gt;10,2,1),0)+IF(AND(X64&gt;GLYCT3_MAX,X63&gt;GLYCT3_MAX,X62&gt;GLYCT3_MAX),INCR_ALGO*IF(V64&gt;10,2,1),0),2),0)</f>
        <v>1</v>
      </c>
      <c r="S65" s="16">
        <v>0</v>
      </c>
      <c r="T65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65" s="21">
        <f>Tableau2[[#This Row],[Algo (S)]]*Tableau2[[#This Row],[Glucides (S)]]/10</f>
        <v>0</v>
      </c>
      <c r="V65" s="21">
        <f>ROUND(2*Tableau2[[#This Row],[Calcul NR (S)]],0)/2+Tableau2[[#This Row],[Correction (S)]]</f>
        <v>0</v>
      </c>
      <c r="W65" s="16">
        <v>10</v>
      </c>
      <c r="X65" s="18">
        <v>100</v>
      </c>
      <c r="Y65" s="21"/>
      <c r="Z65" s="22"/>
    </row>
    <row r="66" spans="1:26" x14ac:dyDescent="0.3">
      <c r="A66" s="36" t="s">
        <v>28</v>
      </c>
      <c r="B66" s="37">
        <v>45355</v>
      </c>
      <c r="C66" s="11">
        <v>100</v>
      </c>
      <c r="D66" s="19">
        <f>MAX(ROUND(D65+IF(I65&lt;GLYCT3_MIN,-INCR_ALGO*IF(H65&gt;10,2,1),0)+IF(AND(I65&gt;=GLYCT3_MAX,I64&gt;=GLYCT3_MAX,I63&gt;=GLYCT3_MAX),INCR_ALGO*IF(H65&gt;10,2,1),0),2),0)</f>
        <v>1</v>
      </c>
      <c r="E66" s="14">
        <v>0</v>
      </c>
      <c r="F66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66" s="29">
        <f>Tableau2[[#This Row],[Algo]]*Tableau2[[#This Row],[Glucides]]/10</f>
        <v>0</v>
      </c>
      <c r="H66" s="19">
        <f>ROUND(2*Tableau2[[#This Row],[Calcul NR]],0)/2+Tableau2[[#This Row],[Correction]]</f>
        <v>0</v>
      </c>
      <c r="I66" s="11">
        <v>100</v>
      </c>
      <c r="J66" s="13">
        <v>100</v>
      </c>
      <c r="K66" s="15">
        <f>MAX(ROUND(K65+IF(P65&lt;GLYCT3_MIN,-INCR_ALGO*IF(O65&gt;10,2,1),0)+IF(AND(P65&gt;=GLYCT3_MAX,P64&gt;=GLYCT3_MAX,P63&gt;=GLYCT3_MAX),INCR_ALGO*IF(O65&gt;10,2,1),0),2),0)</f>
        <v>1</v>
      </c>
      <c r="L66" s="15">
        <v>0</v>
      </c>
      <c r="M66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66" s="20">
        <f>Tableau2[[#This Row],[Algo (M)]]*Tableau2[[#This Row],[Glucides (M)]]/10</f>
        <v>0</v>
      </c>
      <c r="O66" s="20">
        <f>ROUND(2*Tableau2[[#This Row],[Calcul NR (M)]],0)/2+Tableau2[[#This Row],[Correction (M)]]</f>
        <v>0</v>
      </c>
      <c r="P66" s="13">
        <v>100</v>
      </c>
      <c r="Q66" s="18">
        <v>100</v>
      </c>
      <c r="R66" s="16">
        <f>MAX(ROUND(R65+IF(X65&lt;GLYCT3_MIN,-INCR_ALGO*IF(V65&gt;10,2,1),0)+IF(AND(X65&gt;GLYCT3_MAX,X64&gt;GLYCT3_MAX,X63&gt;GLYCT3_MAX),INCR_ALGO*IF(V65&gt;10,2,1),0),2),0)</f>
        <v>1</v>
      </c>
      <c r="S66" s="16">
        <v>0</v>
      </c>
      <c r="T66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66" s="21">
        <f>Tableau2[[#This Row],[Algo (S)]]*Tableau2[[#This Row],[Glucides (S)]]/10</f>
        <v>0</v>
      </c>
      <c r="V66" s="21">
        <f>ROUND(2*Tableau2[[#This Row],[Calcul NR (S)]],0)/2+Tableau2[[#This Row],[Correction (S)]]</f>
        <v>0</v>
      </c>
      <c r="W66" s="16">
        <v>10</v>
      </c>
      <c r="X66" s="18">
        <v>100</v>
      </c>
      <c r="Y66" s="21"/>
      <c r="Z66" s="22" t="s">
        <v>37</v>
      </c>
    </row>
    <row r="67" spans="1:26" x14ac:dyDescent="0.3">
      <c r="A67" s="36" t="s">
        <v>27</v>
      </c>
      <c r="B67" s="37">
        <v>45356</v>
      </c>
      <c r="C67" s="11">
        <v>100</v>
      </c>
      <c r="D67" s="19">
        <f>MAX(ROUND(D66+IF(I66&lt;GLYCT3_MIN,-INCR_ALGO*IF(H66&gt;10,2,1),0)+IF(AND(I66&gt;=GLYCT3_MAX,I65&gt;=GLYCT3_MAX,I64&gt;=GLYCT3_MAX),INCR_ALGO*IF(H66&gt;10,2,1),0),2),0)</f>
        <v>1</v>
      </c>
      <c r="E67" s="14">
        <v>0</v>
      </c>
      <c r="F67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67" s="29">
        <f>Tableau2[[#This Row],[Algo]]*Tableau2[[#This Row],[Glucides]]/10</f>
        <v>0</v>
      </c>
      <c r="H67" s="19">
        <f>ROUND(2*Tableau2[[#This Row],[Calcul NR]],0)/2+Tableau2[[#This Row],[Correction]]</f>
        <v>0</v>
      </c>
      <c r="I67" s="11">
        <v>100</v>
      </c>
      <c r="J67" s="13">
        <v>100</v>
      </c>
      <c r="K67" s="15">
        <f>MAX(ROUND(K66+IF(P66&lt;GLYCT3_MIN,-INCR_ALGO*IF(O66&gt;10,2,1),0)+IF(AND(P66&gt;=GLYCT3_MAX,P65&gt;=GLYCT3_MAX,P64&gt;=GLYCT3_MAX),INCR_ALGO*IF(O66&gt;10,2,1),0),2),0)</f>
        <v>1</v>
      </c>
      <c r="L67" s="15">
        <v>0</v>
      </c>
      <c r="M67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67" s="20">
        <f>Tableau2[[#This Row],[Algo (M)]]*Tableau2[[#This Row],[Glucides (M)]]/10</f>
        <v>0</v>
      </c>
      <c r="O67" s="20">
        <f>ROUND(2*Tableau2[[#This Row],[Calcul NR (M)]],0)/2+Tableau2[[#This Row],[Correction (M)]]</f>
        <v>0</v>
      </c>
      <c r="P67" s="13">
        <v>100</v>
      </c>
      <c r="Q67" s="18">
        <v>100</v>
      </c>
      <c r="R67" s="16">
        <f>MAX(ROUND(R66+IF(X66&lt;GLYCT3_MIN,-INCR_ALGO*IF(V66&gt;10,2,1),0)+IF(AND(X66&gt;GLYCT3_MAX,X65&gt;GLYCT3_MAX,X64&gt;GLYCT3_MAX),INCR_ALGO*IF(V66&gt;10,2,1),0),2),0)</f>
        <v>1</v>
      </c>
      <c r="S67" s="16">
        <v>0</v>
      </c>
      <c r="T67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67" s="21">
        <f>Tableau2[[#This Row],[Algo (S)]]*Tableau2[[#This Row],[Glucides (S)]]/10</f>
        <v>0</v>
      </c>
      <c r="V67" s="21">
        <f>ROUND(2*Tableau2[[#This Row],[Calcul NR (S)]],0)/2+Tableau2[[#This Row],[Correction (S)]]</f>
        <v>0</v>
      </c>
      <c r="W67" s="16">
        <v>10</v>
      </c>
      <c r="X67" s="18">
        <v>100</v>
      </c>
      <c r="Y67" s="21"/>
      <c r="Z67" s="22"/>
    </row>
    <row r="68" spans="1:26" x14ac:dyDescent="0.3">
      <c r="A68" s="36" t="s">
        <v>33</v>
      </c>
      <c r="B68" s="37">
        <v>45357</v>
      </c>
      <c r="C68" s="11">
        <v>100</v>
      </c>
      <c r="D68" s="19">
        <f>MAX(ROUND(D67+IF(I67&lt;GLYCT3_MIN,-INCR_ALGO*IF(H67&gt;10,2,1),0)+IF(AND(I67&gt;=GLYCT3_MAX,I66&gt;=GLYCT3_MAX,I65&gt;=GLYCT3_MAX),INCR_ALGO*IF(H67&gt;10,2,1),0),2),0)</f>
        <v>1</v>
      </c>
      <c r="E68" s="14">
        <v>0</v>
      </c>
      <c r="F68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68" s="29">
        <f>Tableau2[[#This Row],[Algo]]*Tableau2[[#This Row],[Glucides]]/10</f>
        <v>0</v>
      </c>
      <c r="H68" s="19">
        <f>ROUND(2*Tableau2[[#This Row],[Calcul NR]],0)/2+Tableau2[[#This Row],[Correction]]</f>
        <v>0</v>
      </c>
      <c r="I68" s="11">
        <v>100</v>
      </c>
      <c r="J68" s="13">
        <v>100</v>
      </c>
      <c r="K68" s="15">
        <f>MAX(ROUND(K67+IF(P67&lt;GLYCT3_MIN,-INCR_ALGO*IF(O67&gt;10,2,1),0)+IF(AND(P67&gt;=GLYCT3_MAX,P66&gt;=GLYCT3_MAX,P65&gt;=GLYCT3_MAX),INCR_ALGO*IF(O67&gt;10,2,1),0),2),0)</f>
        <v>1</v>
      </c>
      <c r="L68" s="15">
        <v>0</v>
      </c>
      <c r="M68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68" s="20">
        <f>Tableau2[[#This Row],[Algo (M)]]*Tableau2[[#This Row],[Glucides (M)]]/10</f>
        <v>0</v>
      </c>
      <c r="O68" s="20">
        <f>ROUND(2*Tableau2[[#This Row],[Calcul NR (M)]],0)/2+Tableau2[[#This Row],[Correction (M)]]</f>
        <v>0</v>
      </c>
      <c r="P68" s="13">
        <v>100</v>
      </c>
      <c r="Q68" s="18">
        <v>100</v>
      </c>
      <c r="R68" s="16">
        <f>MAX(ROUND(R67+IF(X67&lt;GLYCT3_MIN,-INCR_ALGO*IF(V67&gt;10,2,1),0)+IF(AND(X67&gt;GLYCT3_MAX,X66&gt;GLYCT3_MAX,X65&gt;GLYCT3_MAX),INCR_ALGO*IF(V67&gt;10,2,1),0),2),0)</f>
        <v>1</v>
      </c>
      <c r="S68" s="16">
        <v>0</v>
      </c>
      <c r="T68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68" s="21">
        <f>Tableau2[[#This Row],[Algo (S)]]*Tableau2[[#This Row],[Glucides (S)]]/10</f>
        <v>0</v>
      </c>
      <c r="V68" s="21">
        <f>ROUND(2*Tableau2[[#This Row],[Calcul NR (S)]],0)/2+Tableau2[[#This Row],[Correction (S)]]</f>
        <v>0</v>
      </c>
      <c r="W68" s="16">
        <v>10</v>
      </c>
      <c r="X68" s="18">
        <v>100</v>
      </c>
      <c r="Y68" s="21"/>
      <c r="Z68" s="22"/>
    </row>
    <row r="69" spans="1:26" x14ac:dyDescent="0.3">
      <c r="A69" s="36" t="s">
        <v>29</v>
      </c>
      <c r="B69" s="37">
        <v>45358</v>
      </c>
      <c r="C69" s="11">
        <v>100</v>
      </c>
      <c r="D69" s="19">
        <f>MAX(ROUND(D68+IF(I68&lt;GLYCT3_MIN,-INCR_ALGO*IF(H68&gt;10,2,1),0)+IF(AND(I68&gt;=GLYCT3_MAX,I67&gt;=GLYCT3_MAX,I66&gt;=GLYCT3_MAX),INCR_ALGO*IF(H68&gt;10,2,1),0),2),0)</f>
        <v>1</v>
      </c>
      <c r="E69" s="14">
        <v>0</v>
      </c>
      <c r="F69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69" s="29">
        <f>Tableau2[[#This Row],[Algo]]*Tableau2[[#This Row],[Glucides]]/10</f>
        <v>0</v>
      </c>
      <c r="H69" s="19">
        <f>ROUND(2*Tableau2[[#This Row],[Calcul NR]],0)/2+Tableau2[[#This Row],[Correction]]</f>
        <v>0</v>
      </c>
      <c r="I69" s="11">
        <v>100</v>
      </c>
      <c r="J69" s="13">
        <v>100</v>
      </c>
      <c r="K69" s="15">
        <f>MAX(ROUND(K68+IF(P68&lt;GLYCT3_MIN,-INCR_ALGO*IF(O68&gt;10,2,1),0)+IF(AND(P68&gt;=GLYCT3_MAX,P67&gt;=GLYCT3_MAX,P66&gt;=GLYCT3_MAX),INCR_ALGO*IF(O68&gt;10,2,1),0),2),0)</f>
        <v>1</v>
      </c>
      <c r="L69" s="15">
        <v>0</v>
      </c>
      <c r="M69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69" s="20">
        <f>Tableau2[[#This Row],[Algo (M)]]*Tableau2[[#This Row],[Glucides (M)]]/10</f>
        <v>0</v>
      </c>
      <c r="O69" s="20">
        <f>ROUND(2*Tableau2[[#This Row],[Calcul NR (M)]],0)/2+Tableau2[[#This Row],[Correction (M)]]</f>
        <v>0</v>
      </c>
      <c r="P69" s="13">
        <v>100</v>
      </c>
      <c r="Q69" s="18">
        <v>100</v>
      </c>
      <c r="R69" s="16">
        <f>MAX(ROUND(R68+IF(X68&lt;GLYCT3_MIN,-INCR_ALGO*IF(V68&gt;10,2,1),0)+IF(AND(X68&gt;GLYCT3_MAX,X67&gt;GLYCT3_MAX,X66&gt;GLYCT3_MAX),INCR_ALGO*IF(V68&gt;10,2,1),0),2),0)</f>
        <v>1</v>
      </c>
      <c r="S69" s="16">
        <v>0</v>
      </c>
      <c r="T69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69" s="21">
        <f>Tableau2[[#This Row],[Algo (S)]]*Tableau2[[#This Row],[Glucides (S)]]/10</f>
        <v>0</v>
      </c>
      <c r="V69" s="21">
        <f>ROUND(2*Tableau2[[#This Row],[Calcul NR (S)]],0)/2+Tableau2[[#This Row],[Correction (S)]]</f>
        <v>0</v>
      </c>
      <c r="W69" s="16">
        <v>10</v>
      </c>
      <c r="X69" s="18">
        <v>100</v>
      </c>
      <c r="Y69" s="21"/>
      <c r="Z69" s="22"/>
    </row>
    <row r="70" spans="1:26" x14ac:dyDescent="0.3">
      <c r="A70" s="36" t="s">
        <v>30</v>
      </c>
      <c r="B70" s="37">
        <v>45359</v>
      </c>
      <c r="C70" s="11">
        <v>100</v>
      </c>
      <c r="D70" s="19">
        <f>MAX(ROUND(D69+IF(I69&lt;GLYCT3_MIN,-INCR_ALGO*IF(H69&gt;10,2,1),0)+IF(AND(I69&gt;=GLYCT3_MAX,I68&gt;=GLYCT3_MAX,I67&gt;=GLYCT3_MAX),INCR_ALGO*IF(H69&gt;10,2,1),0),2),0)</f>
        <v>1</v>
      </c>
      <c r="E70" s="14">
        <v>0</v>
      </c>
      <c r="F70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70" s="29">
        <f>Tableau2[[#This Row],[Algo]]*Tableau2[[#This Row],[Glucides]]/10</f>
        <v>0</v>
      </c>
      <c r="H70" s="19">
        <f>ROUND(2*Tableau2[[#This Row],[Calcul NR]],0)/2+Tableau2[[#This Row],[Correction]]</f>
        <v>0</v>
      </c>
      <c r="I70" s="11">
        <v>100</v>
      </c>
      <c r="J70" s="13">
        <v>100</v>
      </c>
      <c r="K70" s="15">
        <f>MAX(ROUND(K69+IF(P69&lt;GLYCT3_MIN,-INCR_ALGO*IF(O69&gt;10,2,1),0)+IF(AND(P69&gt;=GLYCT3_MAX,P68&gt;=GLYCT3_MAX,P67&gt;=GLYCT3_MAX),INCR_ALGO*IF(O69&gt;10,2,1),0),2),0)</f>
        <v>1</v>
      </c>
      <c r="L70" s="15">
        <v>0</v>
      </c>
      <c r="M70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70" s="20">
        <f>Tableau2[[#This Row],[Algo (M)]]*Tableau2[[#This Row],[Glucides (M)]]/10</f>
        <v>0</v>
      </c>
      <c r="O70" s="20">
        <f>ROUND(2*Tableau2[[#This Row],[Calcul NR (M)]],0)/2+Tableau2[[#This Row],[Correction (M)]]</f>
        <v>0</v>
      </c>
      <c r="P70" s="13">
        <v>100</v>
      </c>
      <c r="Q70" s="18">
        <v>100</v>
      </c>
      <c r="R70" s="16">
        <f>MAX(ROUND(R69+IF(X69&lt;GLYCT3_MIN,-INCR_ALGO*IF(V69&gt;10,2,1),0)+IF(AND(X69&gt;GLYCT3_MAX,X68&gt;GLYCT3_MAX,X67&gt;GLYCT3_MAX),INCR_ALGO*IF(V69&gt;10,2,1),0),2),0)</f>
        <v>1</v>
      </c>
      <c r="S70" s="16">
        <v>0</v>
      </c>
      <c r="T70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70" s="21">
        <f>Tableau2[[#This Row],[Algo (S)]]*Tableau2[[#This Row],[Glucides (S)]]/10</f>
        <v>0</v>
      </c>
      <c r="V70" s="21">
        <f>ROUND(2*Tableau2[[#This Row],[Calcul NR (S)]],0)/2+Tableau2[[#This Row],[Correction (S)]]</f>
        <v>0</v>
      </c>
      <c r="W70" s="16">
        <v>10</v>
      </c>
      <c r="X70" s="18">
        <v>100</v>
      </c>
      <c r="Y70" s="21"/>
      <c r="Z70" s="22"/>
    </row>
    <row r="71" spans="1:26" x14ac:dyDescent="0.3">
      <c r="A71" s="36" t="s">
        <v>31</v>
      </c>
      <c r="B71" s="37">
        <v>45360</v>
      </c>
      <c r="C71" s="11">
        <v>100</v>
      </c>
      <c r="D71" s="19">
        <f>MAX(ROUND(D70+IF(I70&lt;GLYCT3_MIN,-INCR_ALGO*IF(H70&gt;10,2,1),0)+IF(AND(I70&gt;=GLYCT3_MAX,I69&gt;=GLYCT3_MAX,I68&gt;=GLYCT3_MAX),INCR_ALGO*IF(H70&gt;10,2,1),0),2),0)</f>
        <v>1</v>
      </c>
      <c r="E71" s="14">
        <v>0</v>
      </c>
      <c r="F71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71" s="29">
        <f>Tableau2[[#This Row],[Algo]]*Tableau2[[#This Row],[Glucides]]/10</f>
        <v>0</v>
      </c>
      <c r="H71" s="19">
        <f>ROUND(2*Tableau2[[#This Row],[Calcul NR]],0)/2+Tableau2[[#This Row],[Correction]]</f>
        <v>0</v>
      </c>
      <c r="I71" s="11">
        <v>100</v>
      </c>
      <c r="J71" s="13">
        <v>100</v>
      </c>
      <c r="K71" s="15">
        <f>MAX(ROUND(K70+IF(P70&lt;GLYCT3_MIN,-INCR_ALGO*IF(O70&gt;10,2,1),0)+IF(AND(P70&gt;=GLYCT3_MAX,P69&gt;=GLYCT3_MAX,P68&gt;=GLYCT3_MAX),INCR_ALGO*IF(O70&gt;10,2,1),0),2),0)</f>
        <v>1</v>
      </c>
      <c r="L71" s="15">
        <v>0</v>
      </c>
      <c r="M71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71" s="20">
        <f>Tableau2[[#This Row],[Algo (M)]]*Tableau2[[#This Row],[Glucides (M)]]/10</f>
        <v>0</v>
      </c>
      <c r="O71" s="20">
        <f>ROUND(2*Tableau2[[#This Row],[Calcul NR (M)]],0)/2+Tableau2[[#This Row],[Correction (M)]]</f>
        <v>0</v>
      </c>
      <c r="P71" s="13">
        <v>100</v>
      </c>
      <c r="Q71" s="18">
        <v>100</v>
      </c>
      <c r="R71" s="16">
        <f>MAX(ROUND(R70+IF(X70&lt;GLYCT3_MIN,-INCR_ALGO*IF(V70&gt;10,2,1),0)+IF(AND(X70&gt;GLYCT3_MAX,X69&gt;GLYCT3_MAX,X68&gt;GLYCT3_MAX),INCR_ALGO*IF(V70&gt;10,2,1),0),2),0)</f>
        <v>1</v>
      </c>
      <c r="S71" s="16">
        <v>0</v>
      </c>
      <c r="T71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71" s="21">
        <f>Tableau2[[#This Row],[Algo (S)]]*Tableau2[[#This Row],[Glucides (S)]]/10</f>
        <v>0</v>
      </c>
      <c r="V71" s="21">
        <f>ROUND(2*Tableau2[[#This Row],[Calcul NR (S)]],0)/2+Tableau2[[#This Row],[Correction (S)]]</f>
        <v>0</v>
      </c>
      <c r="W71" s="16">
        <v>10</v>
      </c>
      <c r="X71" s="18">
        <v>100</v>
      </c>
      <c r="Y71" s="21"/>
      <c r="Z71" s="22"/>
    </row>
    <row r="72" spans="1:26" x14ac:dyDescent="0.3">
      <c r="A72" s="36" t="s">
        <v>32</v>
      </c>
      <c r="B72" s="37">
        <v>45361</v>
      </c>
      <c r="C72" s="11">
        <v>100</v>
      </c>
      <c r="D72" s="19">
        <f>MAX(ROUND(D71+IF(I71&lt;GLYCT3_MIN,-INCR_ALGO*IF(H71&gt;10,2,1),0)+IF(AND(I71&gt;=GLYCT3_MAX,I70&gt;=GLYCT3_MAX,I69&gt;=GLYCT3_MAX),INCR_ALGO*IF(H71&gt;10,2,1),0),2),0)</f>
        <v>1</v>
      </c>
      <c r="E72" s="14">
        <v>0</v>
      </c>
      <c r="F72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72" s="29">
        <f>Tableau2[[#This Row],[Algo]]*Tableau2[[#This Row],[Glucides]]/10</f>
        <v>0</v>
      </c>
      <c r="H72" s="19">
        <f>ROUND(2*Tableau2[[#This Row],[Calcul NR]],0)/2+Tableau2[[#This Row],[Correction]]</f>
        <v>0</v>
      </c>
      <c r="I72" s="11">
        <v>100</v>
      </c>
      <c r="J72" s="13">
        <v>100</v>
      </c>
      <c r="K72" s="15">
        <f>MAX(ROUND(K71+IF(P71&lt;GLYCT3_MIN,-INCR_ALGO*IF(O71&gt;10,2,1),0)+IF(AND(P71&gt;=GLYCT3_MAX,P70&gt;=GLYCT3_MAX,P69&gt;=GLYCT3_MAX),INCR_ALGO*IF(O71&gt;10,2,1),0),2),0)</f>
        <v>1</v>
      </c>
      <c r="L72" s="15">
        <v>0</v>
      </c>
      <c r="M72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72" s="20">
        <f>Tableau2[[#This Row],[Algo (M)]]*Tableau2[[#This Row],[Glucides (M)]]/10</f>
        <v>0</v>
      </c>
      <c r="O72" s="20">
        <f>ROUND(2*Tableau2[[#This Row],[Calcul NR (M)]],0)/2+Tableau2[[#This Row],[Correction (M)]]</f>
        <v>0</v>
      </c>
      <c r="P72" s="13">
        <v>100</v>
      </c>
      <c r="Q72" s="18">
        <v>100</v>
      </c>
      <c r="R72" s="16">
        <f>MAX(ROUND(R71+IF(X71&lt;GLYCT3_MIN,-INCR_ALGO*IF(V71&gt;10,2,1),0)+IF(AND(X71&gt;GLYCT3_MAX,X70&gt;GLYCT3_MAX,X69&gt;GLYCT3_MAX),INCR_ALGO*IF(V71&gt;10,2,1),0),2),0)</f>
        <v>1</v>
      </c>
      <c r="S72" s="16">
        <v>0</v>
      </c>
      <c r="T72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72" s="21">
        <f>Tableau2[[#This Row],[Algo (S)]]*Tableau2[[#This Row],[Glucides (S)]]/10</f>
        <v>0</v>
      </c>
      <c r="V72" s="21">
        <f>ROUND(2*Tableau2[[#This Row],[Calcul NR (S)]],0)/2+Tableau2[[#This Row],[Correction (S)]]</f>
        <v>0</v>
      </c>
      <c r="W72" s="16">
        <v>10</v>
      </c>
      <c r="X72" s="18">
        <v>100</v>
      </c>
      <c r="Y72" s="21"/>
      <c r="Z72" s="22"/>
    </row>
    <row r="73" spans="1:26" x14ac:dyDescent="0.3">
      <c r="A73" s="36" t="s">
        <v>28</v>
      </c>
      <c r="B73" s="37">
        <v>45362</v>
      </c>
      <c r="C73" s="11">
        <v>100</v>
      </c>
      <c r="D73" s="19">
        <f>MAX(ROUND(D72+IF(I72&lt;GLYCT3_MIN,-INCR_ALGO*IF(H72&gt;10,2,1),0)+IF(AND(I72&gt;=GLYCT3_MAX,I71&gt;=GLYCT3_MAX,I70&gt;=GLYCT3_MAX),INCR_ALGO*IF(H72&gt;10,2,1),0),2),0)</f>
        <v>1</v>
      </c>
      <c r="E73" s="14">
        <v>0</v>
      </c>
      <c r="F73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73" s="29">
        <f>Tableau2[[#This Row],[Algo]]*Tableau2[[#This Row],[Glucides]]/10</f>
        <v>0</v>
      </c>
      <c r="H73" s="19">
        <f>ROUND(2*Tableau2[[#This Row],[Calcul NR]],0)/2+Tableau2[[#This Row],[Correction]]</f>
        <v>0</v>
      </c>
      <c r="I73" s="11">
        <v>100</v>
      </c>
      <c r="J73" s="13">
        <v>100</v>
      </c>
      <c r="K73" s="15">
        <f>MAX(ROUND(K72+IF(P72&lt;GLYCT3_MIN,-INCR_ALGO*IF(O72&gt;10,2,1),0)+IF(AND(P72&gt;=GLYCT3_MAX,P71&gt;=GLYCT3_MAX,P70&gt;=GLYCT3_MAX),INCR_ALGO*IF(O72&gt;10,2,1),0),2),0)</f>
        <v>1</v>
      </c>
      <c r="L73" s="15">
        <v>0</v>
      </c>
      <c r="M73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73" s="20">
        <f>Tableau2[[#This Row],[Algo (M)]]*Tableau2[[#This Row],[Glucides (M)]]/10</f>
        <v>0</v>
      </c>
      <c r="O73" s="20">
        <f>ROUND(2*Tableau2[[#This Row],[Calcul NR (M)]],0)/2+Tableau2[[#This Row],[Correction (M)]]</f>
        <v>0</v>
      </c>
      <c r="P73" s="13">
        <v>100</v>
      </c>
      <c r="Q73" s="18">
        <v>100</v>
      </c>
      <c r="R73" s="16">
        <f>MAX(ROUND(R72+IF(X72&lt;GLYCT3_MIN,-INCR_ALGO*IF(V72&gt;10,2,1),0)+IF(AND(X72&gt;GLYCT3_MAX,X71&gt;GLYCT3_MAX,X70&gt;GLYCT3_MAX),INCR_ALGO*IF(V72&gt;10,2,1),0),2),0)</f>
        <v>1</v>
      </c>
      <c r="S73" s="16">
        <v>0</v>
      </c>
      <c r="T73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73" s="21">
        <f>Tableau2[[#This Row],[Algo (S)]]*Tableau2[[#This Row],[Glucides (S)]]/10</f>
        <v>0</v>
      </c>
      <c r="V73" s="21">
        <f>ROUND(2*Tableau2[[#This Row],[Calcul NR (S)]],0)/2+Tableau2[[#This Row],[Correction (S)]]</f>
        <v>0</v>
      </c>
      <c r="W73" s="16">
        <v>10</v>
      </c>
      <c r="X73" s="18">
        <v>100</v>
      </c>
      <c r="Y73" s="21"/>
      <c r="Z73" s="22"/>
    </row>
    <row r="74" spans="1:26" x14ac:dyDescent="0.3">
      <c r="A74" s="36" t="s">
        <v>27</v>
      </c>
      <c r="B74" s="37">
        <v>45363</v>
      </c>
      <c r="C74" s="11">
        <v>100</v>
      </c>
      <c r="D74" s="19">
        <f>MAX(ROUND(D73+IF(I73&lt;GLYCT3_MIN,-INCR_ALGO*IF(H73&gt;10,2,1),0)+IF(AND(I73&gt;=GLYCT3_MAX,I72&gt;=GLYCT3_MAX,I71&gt;=GLYCT3_MAX),INCR_ALGO*IF(H73&gt;10,2,1),0),2),0)</f>
        <v>1</v>
      </c>
      <c r="E74" s="14">
        <v>0</v>
      </c>
      <c r="F74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74" s="29">
        <f>Tableau2[[#This Row],[Algo]]*Tableau2[[#This Row],[Glucides]]/10</f>
        <v>0</v>
      </c>
      <c r="H74" s="19">
        <f>ROUND(2*Tableau2[[#This Row],[Calcul NR]],0)/2+Tableau2[[#This Row],[Correction]]</f>
        <v>0</v>
      </c>
      <c r="I74" s="11">
        <v>100</v>
      </c>
      <c r="J74" s="13">
        <v>100</v>
      </c>
      <c r="K74" s="15">
        <f>MAX(ROUND(K73+IF(P73&lt;GLYCT3_MIN,-INCR_ALGO*IF(O73&gt;10,2,1),0)+IF(AND(P73&gt;=GLYCT3_MAX,P72&gt;=GLYCT3_MAX,P71&gt;=GLYCT3_MAX),INCR_ALGO*IF(O73&gt;10,2,1),0),2),0)</f>
        <v>1</v>
      </c>
      <c r="L74" s="15">
        <v>0</v>
      </c>
      <c r="M74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74" s="20">
        <f>Tableau2[[#This Row],[Algo (M)]]*Tableau2[[#This Row],[Glucides (M)]]/10</f>
        <v>0</v>
      </c>
      <c r="O74" s="20">
        <f>ROUND(2*Tableau2[[#This Row],[Calcul NR (M)]],0)/2+Tableau2[[#This Row],[Correction (M)]]</f>
        <v>0</v>
      </c>
      <c r="P74" s="13">
        <v>100</v>
      </c>
      <c r="Q74" s="18">
        <v>100</v>
      </c>
      <c r="R74" s="16">
        <f>MAX(ROUND(R73+IF(X73&lt;GLYCT3_MIN,-INCR_ALGO*IF(V73&gt;10,2,1),0)+IF(AND(X73&gt;GLYCT3_MAX,X72&gt;GLYCT3_MAX,X71&gt;GLYCT3_MAX),INCR_ALGO*IF(V73&gt;10,2,1),0),2),0)</f>
        <v>1</v>
      </c>
      <c r="S74" s="16">
        <v>0</v>
      </c>
      <c r="T74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74" s="21">
        <f>Tableau2[[#This Row],[Algo (S)]]*Tableau2[[#This Row],[Glucides (S)]]/10</f>
        <v>0</v>
      </c>
      <c r="V74" s="21">
        <f>ROUND(2*Tableau2[[#This Row],[Calcul NR (S)]],0)/2+Tableau2[[#This Row],[Correction (S)]]</f>
        <v>0</v>
      </c>
      <c r="W74" s="16">
        <v>10</v>
      </c>
      <c r="X74" s="18">
        <v>100</v>
      </c>
      <c r="Y74" s="21"/>
      <c r="Z74" s="22"/>
    </row>
    <row r="75" spans="1:26" x14ac:dyDescent="0.3">
      <c r="A75" s="36" t="s">
        <v>33</v>
      </c>
      <c r="B75" s="37">
        <v>45364</v>
      </c>
      <c r="C75" s="11">
        <v>100</v>
      </c>
      <c r="D75" s="19">
        <f>MAX(ROUND(D74+IF(I74&lt;GLYCT3_MIN,-INCR_ALGO*IF(H74&gt;10,2,1),0)+IF(AND(I74&gt;=GLYCT3_MAX,I73&gt;=GLYCT3_MAX,I72&gt;=GLYCT3_MAX),INCR_ALGO*IF(H74&gt;10,2,1),0),2),0)</f>
        <v>1</v>
      </c>
      <c r="E75" s="14">
        <v>0</v>
      </c>
      <c r="F75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75" s="29">
        <f>Tableau2[[#This Row],[Algo]]*Tableau2[[#This Row],[Glucides]]/10</f>
        <v>0</v>
      </c>
      <c r="H75" s="19">
        <f>ROUND(2*Tableau2[[#This Row],[Calcul NR]],0)/2+Tableau2[[#This Row],[Correction]]</f>
        <v>0</v>
      </c>
      <c r="I75" s="11">
        <v>100</v>
      </c>
      <c r="J75" s="13">
        <v>100</v>
      </c>
      <c r="K75" s="15">
        <f>MAX(ROUND(K74+IF(P74&lt;GLYCT3_MIN,-INCR_ALGO*IF(O74&gt;10,2,1),0)+IF(AND(P74&gt;=GLYCT3_MAX,P73&gt;=GLYCT3_MAX,P72&gt;=GLYCT3_MAX),INCR_ALGO*IF(O74&gt;10,2,1),0),2),0)</f>
        <v>1</v>
      </c>
      <c r="L75" s="15">
        <v>0</v>
      </c>
      <c r="M75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75" s="20">
        <f>Tableau2[[#This Row],[Algo (M)]]*Tableau2[[#This Row],[Glucides (M)]]/10</f>
        <v>0</v>
      </c>
      <c r="O75" s="20">
        <f>ROUND(2*Tableau2[[#This Row],[Calcul NR (M)]],0)/2+Tableau2[[#This Row],[Correction (M)]]</f>
        <v>0</v>
      </c>
      <c r="P75" s="13">
        <v>100</v>
      </c>
      <c r="Q75" s="18">
        <v>100</v>
      </c>
      <c r="R75" s="16">
        <f>MAX(ROUND(R74+IF(X74&lt;GLYCT3_MIN,-INCR_ALGO*IF(V74&gt;10,2,1),0)+IF(AND(X74&gt;GLYCT3_MAX,X73&gt;GLYCT3_MAX,X72&gt;GLYCT3_MAX),INCR_ALGO*IF(V74&gt;10,2,1),0),2),0)</f>
        <v>1</v>
      </c>
      <c r="S75" s="16">
        <v>0</v>
      </c>
      <c r="T75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75" s="21">
        <f>Tableau2[[#This Row],[Algo (S)]]*Tableau2[[#This Row],[Glucides (S)]]/10</f>
        <v>0</v>
      </c>
      <c r="V75" s="21">
        <f>ROUND(2*Tableau2[[#This Row],[Calcul NR (S)]],0)/2+Tableau2[[#This Row],[Correction (S)]]</f>
        <v>0</v>
      </c>
      <c r="W75" s="16">
        <v>10</v>
      </c>
      <c r="X75" s="18">
        <v>100</v>
      </c>
      <c r="Y75" s="21"/>
      <c r="Z75" s="22"/>
    </row>
    <row r="76" spans="1:26" x14ac:dyDescent="0.3">
      <c r="A76" s="36" t="s">
        <v>29</v>
      </c>
      <c r="B76" s="37">
        <v>45365</v>
      </c>
      <c r="C76" s="11">
        <v>100</v>
      </c>
      <c r="D76" s="19">
        <f>MAX(ROUND(D75+IF(I75&lt;GLYCT3_MIN,-INCR_ALGO*IF(H75&gt;10,2,1),0)+IF(AND(I75&gt;=GLYCT3_MAX,I74&gt;=GLYCT3_MAX,I73&gt;=GLYCT3_MAX),INCR_ALGO*IF(H75&gt;10,2,1),0),2),0)</f>
        <v>1</v>
      </c>
      <c r="E76" s="14">
        <v>0</v>
      </c>
      <c r="F76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76" s="29">
        <f>Tableau2[[#This Row],[Algo]]*Tableau2[[#This Row],[Glucides]]/10</f>
        <v>0</v>
      </c>
      <c r="H76" s="19">
        <f>ROUND(2*Tableau2[[#This Row],[Calcul NR]],0)/2+Tableau2[[#This Row],[Correction]]</f>
        <v>0</v>
      </c>
      <c r="I76" s="11">
        <v>100</v>
      </c>
      <c r="J76" s="13">
        <v>100</v>
      </c>
      <c r="K76" s="15">
        <f>MAX(ROUND(K75+IF(P75&lt;GLYCT3_MIN,-INCR_ALGO*IF(O75&gt;10,2,1),0)+IF(AND(P75&gt;=GLYCT3_MAX,P74&gt;=GLYCT3_MAX,P73&gt;=GLYCT3_MAX),INCR_ALGO*IF(O75&gt;10,2,1),0),2),0)</f>
        <v>1</v>
      </c>
      <c r="L76" s="15">
        <v>0</v>
      </c>
      <c r="M76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76" s="20">
        <f>Tableau2[[#This Row],[Algo (M)]]*Tableau2[[#This Row],[Glucides (M)]]/10</f>
        <v>0</v>
      </c>
      <c r="O76" s="20">
        <f>ROUND(2*Tableau2[[#This Row],[Calcul NR (M)]],0)/2+Tableau2[[#This Row],[Correction (M)]]</f>
        <v>0</v>
      </c>
      <c r="P76" s="13">
        <v>100</v>
      </c>
      <c r="Q76" s="18">
        <v>100</v>
      </c>
      <c r="R76" s="16">
        <f>MAX(ROUND(R75+IF(X75&lt;GLYCT3_MIN,-INCR_ALGO*IF(V75&gt;10,2,1),0)+IF(AND(X75&gt;GLYCT3_MAX,X74&gt;GLYCT3_MAX,X73&gt;GLYCT3_MAX),INCR_ALGO*IF(V75&gt;10,2,1),0),2),0)</f>
        <v>1</v>
      </c>
      <c r="S76" s="16">
        <v>0</v>
      </c>
      <c r="T76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76" s="21">
        <f>Tableau2[[#This Row],[Algo (S)]]*Tableau2[[#This Row],[Glucides (S)]]/10</f>
        <v>0</v>
      </c>
      <c r="V76" s="21">
        <f>ROUND(2*Tableau2[[#This Row],[Calcul NR (S)]],0)/2+Tableau2[[#This Row],[Correction (S)]]</f>
        <v>0</v>
      </c>
      <c r="W76" s="16">
        <v>10</v>
      </c>
      <c r="X76" s="18">
        <v>100</v>
      </c>
      <c r="Y76" s="21"/>
      <c r="Z76" s="22"/>
    </row>
    <row r="77" spans="1:26" x14ac:dyDescent="0.3">
      <c r="A77" s="36" t="s">
        <v>30</v>
      </c>
      <c r="B77" s="37">
        <v>45366</v>
      </c>
      <c r="C77" s="11">
        <v>100</v>
      </c>
      <c r="D77" s="19">
        <f>MAX(ROUND(D76+IF(I76&lt;GLYCT3_MIN,-INCR_ALGO*IF(H76&gt;10,2,1),0)+IF(AND(I76&gt;=GLYCT3_MAX,I75&gt;=GLYCT3_MAX,I74&gt;=GLYCT3_MAX),INCR_ALGO*IF(H76&gt;10,2,1),0),2),0)</f>
        <v>1</v>
      </c>
      <c r="E77" s="14">
        <v>0</v>
      </c>
      <c r="F77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77" s="29">
        <f>Tableau2[[#This Row],[Algo]]*Tableau2[[#This Row],[Glucides]]/10</f>
        <v>0</v>
      </c>
      <c r="H77" s="19">
        <f>ROUND(2*Tableau2[[#This Row],[Calcul NR]],0)/2+Tableau2[[#This Row],[Correction]]</f>
        <v>0</v>
      </c>
      <c r="I77" s="11">
        <v>100</v>
      </c>
      <c r="J77" s="13">
        <v>100</v>
      </c>
      <c r="K77" s="15">
        <f>MAX(ROUND(K76+IF(P76&lt;GLYCT3_MIN,-INCR_ALGO*IF(O76&gt;10,2,1),0)+IF(AND(P76&gt;=GLYCT3_MAX,P75&gt;=GLYCT3_MAX,P74&gt;=GLYCT3_MAX),INCR_ALGO*IF(O76&gt;10,2,1),0),2),0)</f>
        <v>1</v>
      </c>
      <c r="L77" s="15">
        <v>0</v>
      </c>
      <c r="M77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77" s="20">
        <f>Tableau2[[#This Row],[Algo (M)]]*Tableau2[[#This Row],[Glucides (M)]]/10</f>
        <v>0</v>
      </c>
      <c r="O77" s="20">
        <f>ROUND(2*Tableau2[[#This Row],[Calcul NR (M)]],0)/2+Tableau2[[#This Row],[Correction (M)]]</f>
        <v>0</v>
      </c>
      <c r="P77" s="13">
        <v>100</v>
      </c>
      <c r="Q77" s="18">
        <v>100</v>
      </c>
      <c r="R77" s="16">
        <f>MAX(ROUND(R76+IF(X76&lt;GLYCT3_MIN,-INCR_ALGO*IF(V76&gt;10,2,1),0)+IF(AND(X76&gt;GLYCT3_MAX,X75&gt;GLYCT3_MAX,X74&gt;GLYCT3_MAX),INCR_ALGO*IF(V76&gt;10,2,1),0),2),0)</f>
        <v>1</v>
      </c>
      <c r="S77" s="16">
        <v>0</v>
      </c>
      <c r="T77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77" s="21">
        <f>Tableau2[[#This Row],[Algo (S)]]*Tableau2[[#This Row],[Glucides (S)]]/10</f>
        <v>0</v>
      </c>
      <c r="V77" s="21">
        <f>ROUND(2*Tableau2[[#This Row],[Calcul NR (S)]],0)/2+Tableau2[[#This Row],[Correction (S)]]</f>
        <v>0</v>
      </c>
      <c r="W77" s="16">
        <v>10</v>
      </c>
      <c r="X77" s="18">
        <v>100</v>
      </c>
      <c r="Y77" s="21"/>
      <c r="Z77" s="22"/>
    </row>
    <row r="78" spans="1:26" x14ac:dyDescent="0.3">
      <c r="A78" s="36" t="s">
        <v>31</v>
      </c>
      <c r="B78" s="37">
        <v>45367</v>
      </c>
      <c r="C78" s="11">
        <v>100</v>
      </c>
      <c r="D78" s="19">
        <f>MAX(ROUND(D77+IF(I77&lt;GLYCT3_MIN,-INCR_ALGO*IF(H77&gt;10,2,1),0)+IF(AND(I77&gt;=GLYCT3_MAX,I76&gt;=GLYCT3_MAX,I75&gt;=GLYCT3_MAX),INCR_ALGO*IF(H77&gt;10,2,1),0),2),0)</f>
        <v>1</v>
      </c>
      <c r="E78" s="14">
        <v>0</v>
      </c>
      <c r="F78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78" s="29">
        <f>Tableau2[[#This Row],[Algo]]*Tableau2[[#This Row],[Glucides]]/10</f>
        <v>0</v>
      </c>
      <c r="H78" s="19">
        <f>ROUND(2*Tableau2[[#This Row],[Calcul NR]],0)/2+Tableau2[[#This Row],[Correction]]</f>
        <v>0</v>
      </c>
      <c r="I78" s="11">
        <v>100</v>
      </c>
      <c r="J78" s="13">
        <v>100</v>
      </c>
      <c r="K78" s="15">
        <f>MAX(ROUND(K77+IF(P77&lt;GLYCT3_MIN,-INCR_ALGO*IF(O77&gt;10,2,1),0)+IF(AND(P77&gt;=GLYCT3_MAX,P76&gt;=GLYCT3_MAX,P75&gt;=GLYCT3_MAX),INCR_ALGO*IF(O77&gt;10,2,1),0),2),0)</f>
        <v>1</v>
      </c>
      <c r="L78" s="15">
        <v>0</v>
      </c>
      <c r="M78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78" s="20">
        <f>Tableau2[[#This Row],[Algo (M)]]*Tableau2[[#This Row],[Glucides (M)]]/10</f>
        <v>0</v>
      </c>
      <c r="O78" s="20">
        <f>ROUND(2*Tableau2[[#This Row],[Calcul NR (M)]],0)/2+Tableau2[[#This Row],[Correction (M)]]</f>
        <v>0</v>
      </c>
      <c r="P78" s="13">
        <v>100</v>
      </c>
      <c r="Q78" s="18">
        <v>100</v>
      </c>
      <c r="R78" s="16">
        <f>MAX(ROUND(R77+IF(X77&lt;GLYCT3_MIN,-INCR_ALGO*IF(V77&gt;10,2,1),0)+IF(AND(X77&gt;GLYCT3_MAX,X76&gt;GLYCT3_MAX,X75&gt;GLYCT3_MAX),INCR_ALGO*IF(V77&gt;10,2,1),0),2),0)</f>
        <v>1</v>
      </c>
      <c r="S78" s="16">
        <v>0</v>
      </c>
      <c r="T78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78" s="21">
        <f>Tableau2[[#This Row],[Algo (S)]]*Tableau2[[#This Row],[Glucides (S)]]/10</f>
        <v>0</v>
      </c>
      <c r="V78" s="21">
        <f>ROUND(2*Tableau2[[#This Row],[Calcul NR (S)]],0)/2+Tableau2[[#This Row],[Correction (S)]]</f>
        <v>0</v>
      </c>
      <c r="W78" s="16">
        <v>10</v>
      </c>
      <c r="X78" s="18">
        <v>100</v>
      </c>
      <c r="Y78" s="21"/>
      <c r="Z78" s="22" t="s">
        <v>38</v>
      </c>
    </row>
    <row r="79" spans="1:26" x14ac:dyDescent="0.3">
      <c r="A79" s="36" t="s">
        <v>32</v>
      </c>
      <c r="B79" s="37">
        <v>45368</v>
      </c>
      <c r="C79" s="11">
        <v>100</v>
      </c>
      <c r="D79" s="19">
        <f>MAX(ROUND(D78+IF(I78&lt;GLYCT3_MIN,-INCR_ALGO*IF(H78&gt;10,2,1),0)+IF(AND(I78&gt;=GLYCT3_MAX,I77&gt;=GLYCT3_MAX,I76&gt;=GLYCT3_MAX),INCR_ALGO*IF(H78&gt;10,2,1),0),2),0)</f>
        <v>1</v>
      </c>
      <c r="E79" s="14">
        <v>0</v>
      </c>
      <c r="F79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79" s="29">
        <f>Tableau2[[#This Row],[Algo]]*Tableau2[[#This Row],[Glucides]]/10</f>
        <v>0</v>
      </c>
      <c r="H79" s="19">
        <f>ROUND(2*Tableau2[[#This Row],[Calcul NR]],0)/2+Tableau2[[#This Row],[Correction]]</f>
        <v>0</v>
      </c>
      <c r="I79" s="11">
        <v>100</v>
      </c>
      <c r="J79" s="13">
        <v>100</v>
      </c>
      <c r="K79" s="15">
        <f>MAX(ROUND(K78+IF(P78&lt;GLYCT3_MIN,-INCR_ALGO*IF(O78&gt;10,2,1),0)+IF(AND(P78&gt;=GLYCT3_MAX,P77&gt;=GLYCT3_MAX,P76&gt;=GLYCT3_MAX),INCR_ALGO*IF(O78&gt;10,2,1),0),2),0)</f>
        <v>1</v>
      </c>
      <c r="L79" s="15">
        <v>0</v>
      </c>
      <c r="M79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79" s="20">
        <f>Tableau2[[#This Row],[Algo (M)]]*Tableau2[[#This Row],[Glucides (M)]]/10</f>
        <v>0</v>
      </c>
      <c r="O79" s="20">
        <f>ROUND(2*Tableau2[[#This Row],[Calcul NR (M)]],0)/2+Tableau2[[#This Row],[Correction (M)]]</f>
        <v>0</v>
      </c>
      <c r="P79" s="13">
        <v>100</v>
      </c>
      <c r="Q79" s="18">
        <v>100</v>
      </c>
      <c r="R79" s="16">
        <f>MAX(ROUND(R78+IF(X78&lt;GLYCT3_MIN,-INCR_ALGO*IF(V78&gt;10,2,1),0)+IF(AND(X78&gt;GLYCT3_MAX,X77&gt;GLYCT3_MAX,X76&gt;GLYCT3_MAX),INCR_ALGO*IF(V78&gt;10,2,1),0),2),0)</f>
        <v>1</v>
      </c>
      <c r="S79" s="16">
        <v>0</v>
      </c>
      <c r="T79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79" s="21">
        <f>Tableau2[[#This Row],[Algo (S)]]*Tableau2[[#This Row],[Glucides (S)]]/10</f>
        <v>0</v>
      </c>
      <c r="V79" s="21">
        <f>ROUND(2*Tableau2[[#This Row],[Calcul NR (S)]],0)/2+Tableau2[[#This Row],[Correction (S)]]</f>
        <v>0</v>
      </c>
      <c r="W79" s="16">
        <v>10</v>
      </c>
      <c r="X79" s="18">
        <v>100</v>
      </c>
      <c r="Y79" s="21"/>
      <c r="Z79" s="22"/>
    </row>
    <row r="80" spans="1:26" x14ac:dyDescent="0.3">
      <c r="A80" s="36" t="s">
        <v>28</v>
      </c>
      <c r="B80" s="37">
        <v>45369</v>
      </c>
      <c r="C80" s="11">
        <v>100</v>
      </c>
      <c r="D80" s="19">
        <f>MAX(ROUND(D79+IF(I79&lt;GLYCT3_MIN,-INCR_ALGO*IF(H79&gt;10,2,1),0)+IF(AND(I79&gt;=GLYCT3_MAX,I78&gt;=GLYCT3_MAX,I77&gt;=GLYCT3_MAX),INCR_ALGO*IF(H79&gt;10,2,1),0),2),0)</f>
        <v>1</v>
      </c>
      <c r="E80" s="14">
        <v>0</v>
      </c>
      <c r="F80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80" s="29">
        <f>Tableau2[[#This Row],[Algo]]*Tableau2[[#This Row],[Glucides]]/10</f>
        <v>0</v>
      </c>
      <c r="H80" s="19">
        <f>ROUND(2*Tableau2[[#This Row],[Calcul NR]],0)/2+Tableau2[[#This Row],[Correction]]</f>
        <v>0</v>
      </c>
      <c r="I80" s="11">
        <v>100</v>
      </c>
      <c r="J80" s="13">
        <v>100</v>
      </c>
      <c r="K80" s="15">
        <f>MAX(ROUND(K79+IF(P79&lt;GLYCT3_MIN,-INCR_ALGO*IF(O79&gt;10,2,1),0)+IF(AND(P79&gt;=GLYCT3_MAX,P78&gt;=GLYCT3_MAX,P77&gt;=GLYCT3_MAX),INCR_ALGO*IF(O79&gt;10,2,1),0),2),0)</f>
        <v>1</v>
      </c>
      <c r="L80" s="15">
        <v>0</v>
      </c>
      <c r="M80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80" s="20">
        <f>Tableau2[[#This Row],[Algo (M)]]*Tableau2[[#This Row],[Glucides (M)]]/10</f>
        <v>0</v>
      </c>
      <c r="O80" s="20">
        <f>ROUND(2*Tableau2[[#This Row],[Calcul NR (M)]],0)/2+Tableau2[[#This Row],[Correction (M)]]</f>
        <v>0</v>
      </c>
      <c r="P80" s="13">
        <v>100</v>
      </c>
      <c r="Q80" s="18">
        <v>100</v>
      </c>
      <c r="R80" s="16">
        <f>MAX(ROUND(R79+IF(X79&lt;GLYCT3_MIN,-INCR_ALGO*IF(V79&gt;10,2,1),0)+IF(AND(X79&gt;GLYCT3_MAX,X78&gt;GLYCT3_MAX,X77&gt;GLYCT3_MAX),INCR_ALGO*IF(V79&gt;10,2,1),0),2),0)</f>
        <v>1</v>
      </c>
      <c r="S80" s="16">
        <v>0</v>
      </c>
      <c r="T80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80" s="21">
        <f>Tableau2[[#This Row],[Algo (S)]]*Tableau2[[#This Row],[Glucides (S)]]/10</f>
        <v>0</v>
      </c>
      <c r="V80" s="21">
        <f>ROUND(2*Tableau2[[#This Row],[Calcul NR (S)]],0)/2+Tableau2[[#This Row],[Correction (S)]]</f>
        <v>0</v>
      </c>
      <c r="W80" s="16">
        <v>10</v>
      </c>
      <c r="X80" s="18">
        <v>100</v>
      </c>
      <c r="Y80" s="21"/>
      <c r="Z80" s="22"/>
    </row>
    <row r="81" spans="1:26" x14ac:dyDescent="0.3">
      <c r="A81" s="36" t="s">
        <v>27</v>
      </c>
      <c r="B81" s="37">
        <v>45370</v>
      </c>
      <c r="C81" s="11">
        <v>100</v>
      </c>
      <c r="D81" s="19">
        <f>MAX(ROUND(D80+IF(I80&lt;GLYCT3_MIN,-INCR_ALGO*IF(H80&gt;10,2,1),0)+IF(AND(I80&gt;=GLYCT3_MAX,I79&gt;=GLYCT3_MAX,I78&gt;=GLYCT3_MAX),INCR_ALGO*IF(H80&gt;10,2,1),0),2),0)</f>
        <v>1</v>
      </c>
      <c r="E81" s="14">
        <v>0</v>
      </c>
      <c r="F81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81" s="29">
        <f>Tableau2[[#This Row],[Algo]]*Tableau2[[#This Row],[Glucides]]/10</f>
        <v>0</v>
      </c>
      <c r="H81" s="19">
        <f>ROUND(2*Tableau2[[#This Row],[Calcul NR]],0)/2+Tableau2[[#This Row],[Correction]]</f>
        <v>0</v>
      </c>
      <c r="I81" s="11">
        <v>100</v>
      </c>
      <c r="J81" s="13">
        <v>100</v>
      </c>
      <c r="K81" s="15">
        <f>MAX(ROUND(K80+IF(P80&lt;GLYCT3_MIN,-INCR_ALGO*IF(O80&gt;10,2,1),0)+IF(AND(P80&gt;=GLYCT3_MAX,P79&gt;=GLYCT3_MAX,P78&gt;=GLYCT3_MAX),INCR_ALGO*IF(O80&gt;10,2,1),0),2),0)</f>
        <v>1</v>
      </c>
      <c r="L81" s="15">
        <v>0</v>
      </c>
      <c r="M81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81" s="20">
        <f>Tableau2[[#This Row],[Algo (M)]]*Tableau2[[#This Row],[Glucides (M)]]/10</f>
        <v>0</v>
      </c>
      <c r="O81" s="20">
        <f>ROUND(2*Tableau2[[#This Row],[Calcul NR (M)]],0)/2+Tableau2[[#This Row],[Correction (M)]]</f>
        <v>0</v>
      </c>
      <c r="P81" s="13">
        <v>100</v>
      </c>
      <c r="Q81" s="18">
        <v>100</v>
      </c>
      <c r="R81" s="16">
        <f>MAX(ROUND(R80+IF(X80&lt;GLYCT3_MIN,-INCR_ALGO*IF(V80&gt;10,2,1),0)+IF(AND(X80&gt;GLYCT3_MAX,X79&gt;GLYCT3_MAX,X78&gt;GLYCT3_MAX),INCR_ALGO*IF(V80&gt;10,2,1),0),2),0)</f>
        <v>1</v>
      </c>
      <c r="S81" s="16">
        <v>0</v>
      </c>
      <c r="T81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81" s="21">
        <f>Tableau2[[#This Row],[Algo (S)]]*Tableau2[[#This Row],[Glucides (S)]]/10</f>
        <v>0</v>
      </c>
      <c r="V81" s="21">
        <f>ROUND(2*Tableau2[[#This Row],[Calcul NR (S)]],0)/2+Tableau2[[#This Row],[Correction (S)]]</f>
        <v>0</v>
      </c>
      <c r="W81" s="16">
        <v>10</v>
      </c>
      <c r="X81" s="18">
        <v>100</v>
      </c>
      <c r="Y81" s="21"/>
      <c r="Z81" s="22"/>
    </row>
    <row r="82" spans="1:26" x14ac:dyDescent="0.3">
      <c r="A82" s="36" t="s">
        <v>33</v>
      </c>
      <c r="B82" s="37">
        <v>45371</v>
      </c>
      <c r="C82" s="11">
        <v>100</v>
      </c>
      <c r="D82" s="19">
        <f>MAX(ROUND(D81+IF(I81&lt;GLYCT3_MIN,-INCR_ALGO*IF(H81&gt;10,2,1),0)+IF(AND(I81&gt;=GLYCT3_MAX,I80&gt;=GLYCT3_MAX,I79&gt;=GLYCT3_MAX),INCR_ALGO*IF(H81&gt;10,2,1),0),2),0)</f>
        <v>1</v>
      </c>
      <c r="E82" s="14">
        <v>0</v>
      </c>
      <c r="F82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82" s="29">
        <f>Tableau2[[#This Row],[Algo]]*Tableau2[[#This Row],[Glucides]]/10</f>
        <v>0</v>
      </c>
      <c r="H82" s="19">
        <f>ROUND(2*Tableau2[[#This Row],[Calcul NR]],0)/2+Tableau2[[#This Row],[Correction]]</f>
        <v>0</v>
      </c>
      <c r="I82" s="11">
        <v>100</v>
      </c>
      <c r="J82" s="13">
        <v>100</v>
      </c>
      <c r="K82" s="15">
        <f>MAX(ROUND(K81+IF(P81&lt;GLYCT3_MIN,-INCR_ALGO*IF(O81&gt;10,2,1),0)+IF(AND(P81&gt;=GLYCT3_MAX,P80&gt;=GLYCT3_MAX,P79&gt;=GLYCT3_MAX),INCR_ALGO*IF(O81&gt;10,2,1),0),2),0)</f>
        <v>1</v>
      </c>
      <c r="L82" s="15">
        <v>0</v>
      </c>
      <c r="M82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82" s="20">
        <f>Tableau2[[#This Row],[Algo (M)]]*Tableau2[[#This Row],[Glucides (M)]]/10</f>
        <v>0</v>
      </c>
      <c r="O82" s="20">
        <f>ROUND(2*Tableau2[[#This Row],[Calcul NR (M)]],0)/2+Tableau2[[#This Row],[Correction (M)]]</f>
        <v>0</v>
      </c>
      <c r="P82" s="13">
        <v>100</v>
      </c>
      <c r="Q82" s="18">
        <v>100</v>
      </c>
      <c r="R82" s="16">
        <f>MAX(ROUND(R81+IF(X81&lt;GLYCT3_MIN,-INCR_ALGO*IF(V81&gt;10,2,1),0)+IF(AND(X81&gt;GLYCT3_MAX,X80&gt;GLYCT3_MAX,X79&gt;GLYCT3_MAX),INCR_ALGO*IF(V81&gt;10,2,1),0),2),0)</f>
        <v>1</v>
      </c>
      <c r="S82" s="16">
        <v>0</v>
      </c>
      <c r="T82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82" s="21">
        <f>Tableau2[[#This Row],[Algo (S)]]*Tableau2[[#This Row],[Glucides (S)]]/10</f>
        <v>0</v>
      </c>
      <c r="V82" s="21">
        <f>ROUND(2*Tableau2[[#This Row],[Calcul NR (S)]],0)/2+Tableau2[[#This Row],[Correction (S)]]</f>
        <v>0</v>
      </c>
      <c r="W82" s="16">
        <v>10</v>
      </c>
      <c r="X82" s="18">
        <v>100</v>
      </c>
      <c r="Y82" s="21"/>
      <c r="Z82" s="22"/>
    </row>
    <row r="83" spans="1:26" x14ac:dyDescent="0.3">
      <c r="A83" s="36" t="s">
        <v>29</v>
      </c>
      <c r="B83" s="37">
        <v>45372</v>
      </c>
      <c r="C83" s="11">
        <v>100</v>
      </c>
      <c r="D83" s="19">
        <f>MAX(ROUND(D82+IF(I82&lt;GLYCT3_MIN,-INCR_ALGO*IF(H82&gt;10,2,1),0)+IF(AND(I82&gt;=GLYCT3_MAX,I81&gt;=GLYCT3_MAX,I80&gt;=GLYCT3_MAX),INCR_ALGO*IF(H82&gt;10,2,1),0),2),0)</f>
        <v>1</v>
      </c>
      <c r="E83" s="14">
        <v>0</v>
      </c>
      <c r="F83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83" s="29">
        <f>Tableau2[[#This Row],[Algo]]*Tableau2[[#This Row],[Glucides]]/10</f>
        <v>0</v>
      </c>
      <c r="H83" s="19">
        <f>ROUND(2*Tableau2[[#This Row],[Calcul NR]],0)/2+Tableau2[[#This Row],[Correction]]</f>
        <v>0</v>
      </c>
      <c r="I83" s="11">
        <v>100</v>
      </c>
      <c r="J83" s="13">
        <v>100</v>
      </c>
      <c r="K83" s="15">
        <f>MAX(ROUND(K82+IF(P82&lt;GLYCT3_MIN,-INCR_ALGO*IF(O82&gt;10,2,1),0)+IF(AND(P82&gt;=GLYCT3_MAX,P81&gt;=GLYCT3_MAX,P80&gt;=GLYCT3_MAX),INCR_ALGO*IF(O82&gt;10,2,1),0),2),0)</f>
        <v>1</v>
      </c>
      <c r="L83" s="15">
        <v>0</v>
      </c>
      <c r="M83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83" s="20">
        <f>Tableau2[[#This Row],[Algo (M)]]*Tableau2[[#This Row],[Glucides (M)]]/10</f>
        <v>0</v>
      </c>
      <c r="O83" s="20">
        <f>ROUND(2*Tableau2[[#This Row],[Calcul NR (M)]],0)/2+Tableau2[[#This Row],[Correction (M)]]</f>
        <v>0</v>
      </c>
      <c r="P83" s="13">
        <v>100</v>
      </c>
      <c r="Q83" s="18">
        <v>100</v>
      </c>
      <c r="R83" s="16">
        <f>MAX(ROUND(R82+IF(X82&lt;GLYCT3_MIN,-INCR_ALGO*IF(V82&gt;10,2,1),0)+IF(AND(X82&gt;GLYCT3_MAX,X81&gt;GLYCT3_MAX,X80&gt;GLYCT3_MAX),INCR_ALGO*IF(V82&gt;10,2,1),0),2),0)</f>
        <v>1</v>
      </c>
      <c r="S83" s="16">
        <v>0</v>
      </c>
      <c r="T83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83" s="21">
        <f>Tableau2[[#This Row],[Algo (S)]]*Tableau2[[#This Row],[Glucides (S)]]/10</f>
        <v>0</v>
      </c>
      <c r="V83" s="21">
        <f>ROUND(2*Tableau2[[#This Row],[Calcul NR (S)]],0)/2+Tableau2[[#This Row],[Correction (S)]]</f>
        <v>0</v>
      </c>
      <c r="W83" s="16">
        <v>10</v>
      </c>
      <c r="X83" s="18">
        <v>100</v>
      </c>
      <c r="Y83" s="21"/>
      <c r="Z83" s="22"/>
    </row>
    <row r="84" spans="1:26" x14ac:dyDescent="0.3">
      <c r="A84" s="36" t="s">
        <v>30</v>
      </c>
      <c r="B84" s="37">
        <v>45373</v>
      </c>
      <c r="C84" s="11">
        <v>100</v>
      </c>
      <c r="D84" s="19">
        <f>MAX(ROUND(D83+IF(I83&lt;GLYCT3_MIN,-INCR_ALGO*IF(H83&gt;10,2,1),0)+IF(AND(I83&gt;=GLYCT3_MAX,I82&gt;=GLYCT3_MAX,I81&gt;=GLYCT3_MAX),INCR_ALGO*IF(H83&gt;10,2,1),0),2),0)</f>
        <v>1</v>
      </c>
      <c r="E84" s="14">
        <v>0</v>
      </c>
      <c r="F84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84" s="29">
        <f>Tableau2[[#This Row],[Algo]]*Tableau2[[#This Row],[Glucides]]/10</f>
        <v>0</v>
      </c>
      <c r="H84" s="19">
        <f>ROUND(2*Tableau2[[#This Row],[Calcul NR]],0)/2+Tableau2[[#This Row],[Correction]]</f>
        <v>0</v>
      </c>
      <c r="I84" s="11">
        <v>100</v>
      </c>
      <c r="J84" s="13">
        <v>100</v>
      </c>
      <c r="K84" s="15">
        <f>MAX(ROUND(K83+IF(P83&lt;GLYCT3_MIN,-INCR_ALGO*IF(O83&gt;10,2,1),0)+IF(AND(P83&gt;=GLYCT3_MAX,P82&gt;=GLYCT3_MAX,P81&gt;=GLYCT3_MAX),INCR_ALGO*IF(O83&gt;10,2,1),0),2),0)</f>
        <v>1</v>
      </c>
      <c r="L84" s="15">
        <v>0</v>
      </c>
      <c r="M84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84" s="20">
        <f>Tableau2[[#This Row],[Algo (M)]]*Tableau2[[#This Row],[Glucides (M)]]/10</f>
        <v>0</v>
      </c>
      <c r="O84" s="20">
        <f>ROUND(2*Tableau2[[#This Row],[Calcul NR (M)]],0)/2+Tableau2[[#This Row],[Correction (M)]]</f>
        <v>0</v>
      </c>
      <c r="P84" s="13">
        <v>100</v>
      </c>
      <c r="Q84" s="18">
        <v>100</v>
      </c>
      <c r="R84" s="16">
        <f>MAX(ROUND(R83+IF(X83&lt;GLYCT3_MIN,-INCR_ALGO*IF(V83&gt;10,2,1),0)+IF(AND(X83&gt;GLYCT3_MAX,X82&gt;GLYCT3_MAX,X81&gt;GLYCT3_MAX),INCR_ALGO*IF(V83&gt;10,2,1),0),2),0)</f>
        <v>1</v>
      </c>
      <c r="S84" s="16">
        <v>0</v>
      </c>
      <c r="T84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84" s="21">
        <f>Tableau2[[#This Row],[Algo (S)]]*Tableau2[[#This Row],[Glucides (S)]]/10</f>
        <v>0</v>
      </c>
      <c r="V84" s="21">
        <f>ROUND(2*Tableau2[[#This Row],[Calcul NR (S)]],0)/2+Tableau2[[#This Row],[Correction (S)]]</f>
        <v>0</v>
      </c>
      <c r="W84" s="16">
        <v>10</v>
      </c>
      <c r="X84" s="18">
        <v>100</v>
      </c>
      <c r="Y84" s="21"/>
      <c r="Z84" s="22"/>
    </row>
    <row r="85" spans="1:26" x14ac:dyDescent="0.3">
      <c r="A85" s="36" t="s">
        <v>31</v>
      </c>
      <c r="B85" s="37">
        <v>45374</v>
      </c>
      <c r="C85" s="11">
        <v>100</v>
      </c>
      <c r="D85" s="19">
        <f>MAX(ROUND(D84+IF(I84&lt;GLYCT3_MIN,-INCR_ALGO*IF(H84&gt;10,2,1),0)+IF(AND(I84&gt;=GLYCT3_MAX,I83&gt;=GLYCT3_MAX,I82&gt;=GLYCT3_MAX),INCR_ALGO*IF(H84&gt;10,2,1),0),2),0)</f>
        <v>1</v>
      </c>
      <c r="E85" s="14">
        <v>0</v>
      </c>
      <c r="F85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85" s="29">
        <f>Tableau2[[#This Row],[Algo]]*Tableau2[[#This Row],[Glucides]]/10</f>
        <v>0</v>
      </c>
      <c r="H85" s="19">
        <f>ROUND(2*Tableau2[[#This Row],[Calcul NR]],0)/2+Tableau2[[#This Row],[Correction]]</f>
        <v>0</v>
      </c>
      <c r="I85" s="11">
        <v>100</v>
      </c>
      <c r="J85" s="13">
        <v>100</v>
      </c>
      <c r="K85" s="15">
        <f>MAX(ROUND(K84+IF(P84&lt;GLYCT3_MIN,-INCR_ALGO*IF(O84&gt;10,2,1),0)+IF(AND(P84&gt;=GLYCT3_MAX,P83&gt;=GLYCT3_MAX,P82&gt;=GLYCT3_MAX),INCR_ALGO*IF(O84&gt;10,2,1),0),2),0)</f>
        <v>1</v>
      </c>
      <c r="L85" s="15">
        <v>0</v>
      </c>
      <c r="M85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85" s="20">
        <f>Tableau2[[#This Row],[Algo (M)]]*Tableau2[[#This Row],[Glucides (M)]]/10</f>
        <v>0</v>
      </c>
      <c r="O85" s="20">
        <f>ROUND(2*Tableau2[[#This Row],[Calcul NR (M)]],0)/2+Tableau2[[#This Row],[Correction (M)]]</f>
        <v>0</v>
      </c>
      <c r="P85" s="13">
        <v>100</v>
      </c>
      <c r="Q85" s="18">
        <v>100</v>
      </c>
      <c r="R85" s="16">
        <f>MAX(ROUND(R84+IF(X84&lt;GLYCT3_MIN,-INCR_ALGO*IF(V84&gt;10,2,1),0)+IF(AND(X84&gt;GLYCT3_MAX,X83&gt;GLYCT3_MAX,X82&gt;GLYCT3_MAX),INCR_ALGO*IF(V84&gt;10,2,1),0),2),0)</f>
        <v>1</v>
      </c>
      <c r="S85" s="16">
        <v>0</v>
      </c>
      <c r="T85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85" s="21">
        <f>Tableau2[[#This Row],[Algo (S)]]*Tableau2[[#This Row],[Glucides (S)]]/10</f>
        <v>0</v>
      </c>
      <c r="V85" s="21">
        <f>ROUND(2*Tableau2[[#This Row],[Calcul NR (S)]],0)/2+Tableau2[[#This Row],[Correction (S)]]</f>
        <v>0</v>
      </c>
      <c r="W85" s="16">
        <v>10</v>
      </c>
      <c r="X85" s="18">
        <v>100</v>
      </c>
      <c r="Y85" s="21"/>
      <c r="Z85" s="22"/>
    </row>
    <row r="86" spans="1:26" x14ac:dyDescent="0.3">
      <c r="A86" s="36" t="s">
        <v>32</v>
      </c>
      <c r="B86" s="37">
        <v>45375</v>
      </c>
      <c r="C86" s="11">
        <v>100</v>
      </c>
      <c r="D86" s="19">
        <f>MAX(ROUND(D85+IF(I85&lt;GLYCT3_MIN,-INCR_ALGO*IF(H85&gt;10,2,1),0)+IF(AND(I85&gt;=GLYCT3_MAX,I84&gt;=GLYCT3_MAX,I83&gt;=GLYCT3_MAX),INCR_ALGO*IF(H85&gt;10,2,1),0),2),0)</f>
        <v>1</v>
      </c>
      <c r="E86" s="14">
        <v>0</v>
      </c>
      <c r="F86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86" s="29">
        <f>Tableau2[[#This Row],[Algo]]*Tableau2[[#This Row],[Glucides]]/10</f>
        <v>0</v>
      </c>
      <c r="H86" s="19">
        <f>ROUND(2*Tableau2[[#This Row],[Calcul NR]],0)/2+Tableau2[[#This Row],[Correction]]</f>
        <v>0</v>
      </c>
      <c r="I86" s="11">
        <v>100</v>
      </c>
      <c r="J86" s="13">
        <v>100</v>
      </c>
      <c r="K86" s="15">
        <f>MAX(ROUND(K85+IF(P85&lt;GLYCT3_MIN,-INCR_ALGO*IF(O85&gt;10,2,1),0)+IF(AND(P85&gt;=GLYCT3_MAX,P84&gt;=GLYCT3_MAX,P83&gt;=GLYCT3_MAX),INCR_ALGO*IF(O85&gt;10,2,1),0),2),0)</f>
        <v>1</v>
      </c>
      <c r="L86" s="15">
        <v>0</v>
      </c>
      <c r="M86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86" s="20">
        <f>Tableau2[[#This Row],[Algo (M)]]*Tableau2[[#This Row],[Glucides (M)]]/10</f>
        <v>0</v>
      </c>
      <c r="O86" s="20">
        <f>ROUND(2*Tableau2[[#This Row],[Calcul NR (M)]],0)/2+Tableau2[[#This Row],[Correction (M)]]</f>
        <v>0</v>
      </c>
      <c r="P86" s="13">
        <v>100</v>
      </c>
      <c r="Q86" s="18">
        <v>100</v>
      </c>
      <c r="R86" s="16">
        <f>MAX(ROUND(R85+IF(X85&lt;GLYCT3_MIN,-INCR_ALGO*IF(V85&gt;10,2,1),0)+IF(AND(X85&gt;GLYCT3_MAX,X84&gt;GLYCT3_MAX,X83&gt;GLYCT3_MAX),INCR_ALGO*IF(V85&gt;10,2,1),0),2),0)</f>
        <v>1</v>
      </c>
      <c r="S86" s="16">
        <v>0</v>
      </c>
      <c r="T86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86" s="21">
        <f>Tableau2[[#This Row],[Algo (S)]]*Tableau2[[#This Row],[Glucides (S)]]/10</f>
        <v>0</v>
      </c>
      <c r="V86" s="21">
        <f>ROUND(2*Tableau2[[#This Row],[Calcul NR (S)]],0)/2+Tableau2[[#This Row],[Correction (S)]]</f>
        <v>0</v>
      </c>
      <c r="W86" s="16">
        <v>10</v>
      </c>
      <c r="X86" s="18">
        <v>100</v>
      </c>
      <c r="Y86" s="21"/>
      <c r="Z86" s="22"/>
    </row>
    <row r="87" spans="1:26" x14ac:dyDescent="0.3">
      <c r="A87" s="36" t="s">
        <v>28</v>
      </c>
      <c r="B87" s="37">
        <v>45376</v>
      </c>
      <c r="C87" s="11">
        <v>100</v>
      </c>
      <c r="D87" s="19">
        <f>MAX(ROUND(D86+IF(I86&lt;GLYCT3_MIN,-INCR_ALGO*IF(H86&gt;10,2,1),0)+IF(AND(I86&gt;=GLYCT3_MAX,I85&gt;=GLYCT3_MAX,I84&gt;=GLYCT3_MAX),INCR_ALGO*IF(H86&gt;10,2,1),0),2),0)</f>
        <v>1</v>
      </c>
      <c r="E87" s="14">
        <v>0</v>
      </c>
      <c r="F87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87" s="29">
        <f>Tableau2[[#This Row],[Algo]]*Tableau2[[#This Row],[Glucides]]/10</f>
        <v>0</v>
      </c>
      <c r="H87" s="19">
        <f>ROUND(2*Tableau2[[#This Row],[Calcul NR]],0)/2+Tableau2[[#This Row],[Correction]]</f>
        <v>0</v>
      </c>
      <c r="I87" s="11">
        <v>100</v>
      </c>
      <c r="J87" s="13">
        <v>100</v>
      </c>
      <c r="K87" s="15">
        <f>MAX(ROUND(K86+IF(P86&lt;GLYCT3_MIN,-INCR_ALGO*IF(O86&gt;10,2,1),0)+IF(AND(P86&gt;=GLYCT3_MAX,P85&gt;=GLYCT3_MAX,P84&gt;=GLYCT3_MAX),INCR_ALGO*IF(O86&gt;10,2,1),0),2),0)</f>
        <v>1</v>
      </c>
      <c r="L87" s="15">
        <v>0</v>
      </c>
      <c r="M87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87" s="20">
        <f>Tableau2[[#This Row],[Algo (M)]]*Tableau2[[#This Row],[Glucides (M)]]/10</f>
        <v>0</v>
      </c>
      <c r="O87" s="20">
        <f>ROUND(2*Tableau2[[#This Row],[Calcul NR (M)]],0)/2+Tableau2[[#This Row],[Correction (M)]]</f>
        <v>0</v>
      </c>
      <c r="P87" s="13">
        <v>100</v>
      </c>
      <c r="Q87" s="18">
        <v>100</v>
      </c>
      <c r="R87" s="16">
        <f>MAX(ROUND(R86+IF(X86&lt;GLYCT3_MIN,-INCR_ALGO*IF(V86&gt;10,2,1),0)+IF(AND(X86&gt;GLYCT3_MAX,X85&gt;GLYCT3_MAX,X84&gt;GLYCT3_MAX),INCR_ALGO*IF(V86&gt;10,2,1),0),2),0)</f>
        <v>1</v>
      </c>
      <c r="S87" s="16">
        <v>0</v>
      </c>
      <c r="T87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87" s="21">
        <f>Tableau2[[#This Row],[Algo (S)]]*Tableau2[[#This Row],[Glucides (S)]]/10</f>
        <v>0</v>
      </c>
      <c r="V87" s="21">
        <f>ROUND(2*Tableau2[[#This Row],[Calcul NR (S)]],0)/2+Tableau2[[#This Row],[Correction (S)]]</f>
        <v>0</v>
      </c>
      <c r="W87" s="16">
        <v>10</v>
      </c>
      <c r="X87" s="18">
        <v>100</v>
      </c>
      <c r="Y87" s="21"/>
      <c r="Z87" s="22"/>
    </row>
    <row r="88" spans="1:26" x14ac:dyDescent="0.3">
      <c r="A88" s="36" t="s">
        <v>27</v>
      </c>
      <c r="B88" s="37">
        <v>45377</v>
      </c>
      <c r="C88" s="11">
        <v>100</v>
      </c>
      <c r="D88" s="19">
        <f>MAX(ROUND(D87+IF(I87&lt;GLYCT3_MIN,-INCR_ALGO*IF(H87&gt;10,2,1),0)+IF(AND(I87&gt;=GLYCT3_MAX,I86&gt;=GLYCT3_MAX,I85&gt;=GLYCT3_MAX),INCR_ALGO*IF(H87&gt;10,2,1),0),2),0)</f>
        <v>1</v>
      </c>
      <c r="E88" s="14">
        <v>0</v>
      </c>
      <c r="F88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88" s="29">
        <f>Tableau2[[#This Row],[Algo]]*Tableau2[[#This Row],[Glucides]]/10</f>
        <v>0</v>
      </c>
      <c r="H88" s="19">
        <f>ROUND(2*Tableau2[[#This Row],[Calcul NR]],0)/2+Tableau2[[#This Row],[Correction]]</f>
        <v>0</v>
      </c>
      <c r="I88" s="11">
        <v>100</v>
      </c>
      <c r="J88" s="13">
        <v>100</v>
      </c>
      <c r="K88" s="15">
        <f>MAX(ROUND(K87+IF(P87&lt;GLYCT3_MIN,-INCR_ALGO*IF(O87&gt;10,2,1),0)+IF(AND(P87&gt;=GLYCT3_MAX,P86&gt;=GLYCT3_MAX,P85&gt;=GLYCT3_MAX),INCR_ALGO*IF(O87&gt;10,2,1),0),2),0)</f>
        <v>1</v>
      </c>
      <c r="L88" s="15">
        <v>0</v>
      </c>
      <c r="M88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88" s="20">
        <f>Tableau2[[#This Row],[Algo (M)]]*Tableau2[[#This Row],[Glucides (M)]]/10</f>
        <v>0</v>
      </c>
      <c r="O88" s="20">
        <f>ROUND(2*Tableau2[[#This Row],[Calcul NR (M)]],0)/2+Tableau2[[#This Row],[Correction (M)]]</f>
        <v>0</v>
      </c>
      <c r="P88" s="13">
        <v>100</v>
      </c>
      <c r="Q88" s="18">
        <v>100</v>
      </c>
      <c r="R88" s="16">
        <f>MAX(ROUND(R87+IF(X87&lt;GLYCT3_MIN,-INCR_ALGO*IF(V87&gt;10,2,1),0)+IF(AND(X87&gt;GLYCT3_MAX,X86&gt;GLYCT3_MAX,X85&gt;GLYCT3_MAX),INCR_ALGO*IF(V87&gt;10,2,1),0),2),0)</f>
        <v>1</v>
      </c>
      <c r="S88" s="16">
        <v>0</v>
      </c>
      <c r="T88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88" s="21">
        <f>Tableau2[[#This Row],[Algo (S)]]*Tableau2[[#This Row],[Glucides (S)]]/10</f>
        <v>0</v>
      </c>
      <c r="V88" s="21">
        <f>ROUND(2*Tableau2[[#This Row],[Calcul NR (S)]],0)/2+Tableau2[[#This Row],[Correction (S)]]</f>
        <v>0</v>
      </c>
      <c r="W88" s="16">
        <v>10</v>
      </c>
      <c r="X88" s="18">
        <v>100</v>
      </c>
      <c r="Y88" s="21"/>
      <c r="Z88" s="22"/>
    </row>
    <row r="89" spans="1:26" x14ac:dyDescent="0.3">
      <c r="A89" s="36" t="s">
        <v>33</v>
      </c>
      <c r="B89" s="37">
        <v>45378</v>
      </c>
      <c r="C89" s="11">
        <v>100</v>
      </c>
      <c r="D89" s="19">
        <f>MAX(ROUND(D88+IF(I88&lt;GLYCT3_MIN,-INCR_ALGO*IF(H88&gt;10,2,1),0)+IF(AND(I88&gt;=GLYCT3_MAX,I87&gt;=GLYCT3_MAX,I86&gt;=GLYCT3_MAX),INCR_ALGO*IF(H88&gt;10,2,1),0),2),0)</f>
        <v>1</v>
      </c>
      <c r="E89" s="14">
        <v>0</v>
      </c>
      <c r="F89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89" s="29">
        <f>Tableau2[[#This Row],[Algo]]*Tableau2[[#This Row],[Glucides]]/10</f>
        <v>0</v>
      </c>
      <c r="H89" s="19">
        <f>ROUND(2*Tableau2[[#This Row],[Calcul NR]],0)/2+Tableau2[[#This Row],[Correction]]</f>
        <v>0</v>
      </c>
      <c r="I89" s="11">
        <v>100</v>
      </c>
      <c r="J89" s="13">
        <v>100</v>
      </c>
      <c r="K89" s="15">
        <f>MAX(ROUND(K88+IF(P88&lt;GLYCT3_MIN,-INCR_ALGO*IF(O88&gt;10,2,1),0)+IF(AND(P88&gt;=GLYCT3_MAX,P87&gt;=GLYCT3_MAX,P86&gt;=GLYCT3_MAX),INCR_ALGO*IF(O88&gt;10,2,1),0),2),0)</f>
        <v>1</v>
      </c>
      <c r="L89" s="15">
        <v>0</v>
      </c>
      <c r="M89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89" s="20">
        <f>Tableau2[[#This Row],[Algo (M)]]*Tableau2[[#This Row],[Glucides (M)]]/10</f>
        <v>0</v>
      </c>
      <c r="O89" s="20">
        <f>ROUND(2*Tableau2[[#This Row],[Calcul NR (M)]],0)/2+Tableau2[[#This Row],[Correction (M)]]</f>
        <v>0</v>
      </c>
      <c r="P89" s="13">
        <v>100</v>
      </c>
      <c r="Q89" s="18">
        <v>100</v>
      </c>
      <c r="R89" s="16">
        <f>MAX(ROUND(R88+IF(X88&lt;GLYCT3_MIN,-INCR_ALGO*IF(V88&gt;10,2,1),0)+IF(AND(X88&gt;GLYCT3_MAX,X87&gt;GLYCT3_MAX,X86&gt;GLYCT3_MAX),INCR_ALGO*IF(V88&gt;10,2,1),0),2),0)</f>
        <v>1</v>
      </c>
      <c r="S89" s="16">
        <v>0</v>
      </c>
      <c r="T89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89" s="21">
        <f>Tableau2[[#This Row],[Algo (S)]]*Tableau2[[#This Row],[Glucides (S)]]/10</f>
        <v>0</v>
      </c>
      <c r="V89" s="21">
        <f>ROUND(2*Tableau2[[#This Row],[Calcul NR (S)]],0)/2+Tableau2[[#This Row],[Correction (S)]]</f>
        <v>0</v>
      </c>
      <c r="W89" s="16">
        <v>10</v>
      </c>
      <c r="X89" s="18">
        <v>100</v>
      </c>
      <c r="Y89" s="21"/>
      <c r="Z89" s="22"/>
    </row>
    <row r="90" spans="1:26" x14ac:dyDescent="0.3">
      <c r="A90" s="36" t="s">
        <v>29</v>
      </c>
      <c r="B90" s="37">
        <v>45379</v>
      </c>
      <c r="C90" s="11">
        <v>100</v>
      </c>
      <c r="D90" s="19">
        <f>MAX(ROUND(D89+IF(I89&lt;GLYCT3_MIN,-INCR_ALGO*IF(H89&gt;10,2,1),0)+IF(AND(I89&gt;=GLYCT3_MAX,I88&gt;=GLYCT3_MAX,I87&gt;=GLYCT3_MAX),INCR_ALGO*IF(H89&gt;10,2,1),0),2),0)</f>
        <v>1</v>
      </c>
      <c r="E90" s="14">
        <v>0</v>
      </c>
      <c r="F90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90" s="29">
        <f>Tableau2[[#This Row],[Algo]]*Tableau2[[#This Row],[Glucides]]/10</f>
        <v>0</v>
      </c>
      <c r="H90" s="19">
        <f>ROUND(2*Tableau2[[#This Row],[Calcul NR]],0)/2+Tableau2[[#This Row],[Correction]]</f>
        <v>0</v>
      </c>
      <c r="I90" s="11">
        <v>100</v>
      </c>
      <c r="J90" s="13">
        <v>100</v>
      </c>
      <c r="K90" s="15">
        <f>MAX(ROUND(K89+IF(P89&lt;GLYCT3_MIN,-INCR_ALGO*IF(O89&gt;10,2,1),0)+IF(AND(P89&gt;=GLYCT3_MAX,P88&gt;=GLYCT3_MAX,P87&gt;=GLYCT3_MAX),INCR_ALGO*IF(O89&gt;10,2,1),0),2),0)</f>
        <v>1</v>
      </c>
      <c r="L90" s="15">
        <v>0</v>
      </c>
      <c r="M90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90" s="20">
        <f>Tableau2[[#This Row],[Algo (M)]]*Tableau2[[#This Row],[Glucides (M)]]/10</f>
        <v>0</v>
      </c>
      <c r="O90" s="20">
        <f>ROUND(2*Tableau2[[#This Row],[Calcul NR (M)]],0)/2+Tableau2[[#This Row],[Correction (M)]]</f>
        <v>0</v>
      </c>
      <c r="P90" s="13">
        <v>100</v>
      </c>
      <c r="Q90" s="18">
        <v>100</v>
      </c>
      <c r="R90" s="16">
        <f>MAX(ROUND(R89+IF(X89&lt;GLYCT3_MIN,-INCR_ALGO*IF(V89&gt;10,2,1),0)+IF(AND(X89&gt;GLYCT3_MAX,X88&gt;GLYCT3_MAX,X87&gt;GLYCT3_MAX),INCR_ALGO*IF(V89&gt;10,2,1),0),2),0)</f>
        <v>1</v>
      </c>
      <c r="S90" s="16">
        <v>0</v>
      </c>
      <c r="T90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90" s="21">
        <f>Tableau2[[#This Row],[Algo (S)]]*Tableau2[[#This Row],[Glucides (S)]]/10</f>
        <v>0</v>
      </c>
      <c r="V90" s="21">
        <f>ROUND(2*Tableau2[[#This Row],[Calcul NR (S)]],0)/2+Tableau2[[#This Row],[Correction (S)]]</f>
        <v>0</v>
      </c>
      <c r="W90" s="16">
        <v>10</v>
      </c>
      <c r="X90" s="18">
        <v>100</v>
      </c>
      <c r="Y90" s="21"/>
      <c r="Z90" s="22"/>
    </row>
    <row r="91" spans="1:26" x14ac:dyDescent="0.3">
      <c r="A91" s="36" t="s">
        <v>30</v>
      </c>
      <c r="B91" s="37">
        <v>45380</v>
      </c>
      <c r="C91" s="11">
        <v>100</v>
      </c>
      <c r="D91" s="19">
        <f>MAX(ROUND(D90+IF(I90&lt;GLYCT3_MIN,-INCR_ALGO*IF(H90&gt;10,2,1),0)+IF(AND(I90&gt;=GLYCT3_MAX,I89&gt;=GLYCT3_MAX,I88&gt;=GLYCT3_MAX),INCR_ALGO*IF(H90&gt;10,2,1),0),2),0)</f>
        <v>1</v>
      </c>
      <c r="E91" s="14">
        <v>0</v>
      </c>
      <c r="F91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91" s="29">
        <f>Tableau2[[#This Row],[Algo]]*Tableau2[[#This Row],[Glucides]]/10</f>
        <v>0</v>
      </c>
      <c r="H91" s="19">
        <f>ROUND(2*Tableau2[[#This Row],[Calcul NR]],0)/2+Tableau2[[#This Row],[Correction]]</f>
        <v>0</v>
      </c>
      <c r="I91" s="11">
        <v>100</v>
      </c>
      <c r="J91" s="13">
        <v>100</v>
      </c>
      <c r="K91" s="15">
        <f>MAX(ROUND(K90+IF(P90&lt;GLYCT3_MIN,-INCR_ALGO*IF(O90&gt;10,2,1),0)+IF(AND(P90&gt;=GLYCT3_MAX,P89&gt;=GLYCT3_MAX,P88&gt;=GLYCT3_MAX),INCR_ALGO*IF(O90&gt;10,2,1),0),2),0)</f>
        <v>1</v>
      </c>
      <c r="L91" s="15">
        <v>0</v>
      </c>
      <c r="M91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91" s="20">
        <f>Tableau2[[#This Row],[Algo (M)]]*Tableau2[[#This Row],[Glucides (M)]]/10</f>
        <v>0</v>
      </c>
      <c r="O91" s="20">
        <f>ROUND(2*Tableau2[[#This Row],[Calcul NR (M)]],0)/2+Tableau2[[#This Row],[Correction (M)]]</f>
        <v>0</v>
      </c>
      <c r="P91" s="13">
        <v>100</v>
      </c>
      <c r="Q91" s="18">
        <v>100</v>
      </c>
      <c r="R91" s="16">
        <f>MAX(ROUND(R90+IF(X90&lt;GLYCT3_MIN,-INCR_ALGO*IF(V90&gt;10,2,1),0)+IF(AND(X90&gt;GLYCT3_MAX,X89&gt;GLYCT3_MAX,X88&gt;GLYCT3_MAX),INCR_ALGO*IF(V90&gt;10,2,1),0),2),0)</f>
        <v>1</v>
      </c>
      <c r="S91" s="16">
        <v>0</v>
      </c>
      <c r="T91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91" s="21">
        <f>Tableau2[[#This Row],[Algo (S)]]*Tableau2[[#This Row],[Glucides (S)]]/10</f>
        <v>0</v>
      </c>
      <c r="V91" s="21">
        <f>ROUND(2*Tableau2[[#This Row],[Calcul NR (S)]],0)/2+Tableau2[[#This Row],[Correction (S)]]</f>
        <v>0</v>
      </c>
      <c r="W91" s="16">
        <v>10</v>
      </c>
      <c r="X91" s="18">
        <v>100</v>
      </c>
      <c r="Y91" s="21"/>
      <c r="Z91" s="22"/>
    </row>
    <row r="92" spans="1:26" x14ac:dyDescent="0.3">
      <c r="A92" s="36" t="s">
        <v>31</v>
      </c>
      <c r="B92" s="37">
        <v>45381</v>
      </c>
      <c r="C92" s="11">
        <v>100</v>
      </c>
      <c r="D92" s="19">
        <f>MAX(ROUND(D91+IF(I91&lt;GLYCT3_MIN,-INCR_ALGO*IF(H91&gt;10,2,1),0)+IF(AND(I91&gt;=GLYCT3_MAX,I90&gt;=GLYCT3_MAX,I89&gt;=GLYCT3_MAX),INCR_ALGO*IF(H91&gt;10,2,1),0),2),0)</f>
        <v>1</v>
      </c>
      <c r="E92" s="14">
        <v>0</v>
      </c>
      <c r="F92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92" s="29">
        <f>Tableau2[[#This Row],[Algo]]*Tableau2[[#This Row],[Glucides]]/10</f>
        <v>0</v>
      </c>
      <c r="H92" s="19">
        <f>ROUND(2*Tableau2[[#This Row],[Calcul NR]],0)/2+Tableau2[[#This Row],[Correction]]</f>
        <v>0</v>
      </c>
      <c r="I92" s="11">
        <v>100</v>
      </c>
      <c r="J92" s="13">
        <v>100</v>
      </c>
      <c r="K92" s="15">
        <f>MAX(ROUND(K91+IF(P91&lt;GLYCT3_MIN,-INCR_ALGO*IF(O91&gt;10,2,1),0)+IF(AND(P91&gt;=GLYCT3_MAX,P90&gt;=GLYCT3_MAX,P89&gt;=GLYCT3_MAX),INCR_ALGO*IF(O91&gt;10,2,1),0),2),0)</f>
        <v>1</v>
      </c>
      <c r="L92" s="15">
        <v>0</v>
      </c>
      <c r="M92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92" s="20">
        <f>Tableau2[[#This Row],[Algo (M)]]*Tableau2[[#This Row],[Glucides (M)]]/10</f>
        <v>0</v>
      </c>
      <c r="O92" s="20">
        <f>ROUND(2*Tableau2[[#This Row],[Calcul NR (M)]],0)/2+Tableau2[[#This Row],[Correction (M)]]</f>
        <v>0</v>
      </c>
      <c r="P92" s="13">
        <v>100</v>
      </c>
      <c r="Q92" s="18">
        <v>100</v>
      </c>
      <c r="R92" s="16">
        <f>MAX(ROUND(R91+IF(X91&lt;GLYCT3_MIN,-INCR_ALGO*IF(V91&gt;10,2,1),0)+IF(AND(X91&gt;GLYCT3_MAX,X90&gt;GLYCT3_MAX,X89&gt;GLYCT3_MAX),INCR_ALGO*IF(V91&gt;10,2,1),0),2),0)</f>
        <v>1</v>
      </c>
      <c r="S92" s="16">
        <v>0</v>
      </c>
      <c r="T92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92" s="21">
        <f>Tableau2[[#This Row],[Algo (S)]]*Tableau2[[#This Row],[Glucides (S)]]/10</f>
        <v>0</v>
      </c>
      <c r="V92" s="21">
        <f>ROUND(2*Tableau2[[#This Row],[Calcul NR (S)]],0)/2+Tableau2[[#This Row],[Correction (S)]]</f>
        <v>0</v>
      </c>
      <c r="W92" s="16">
        <v>10</v>
      </c>
      <c r="X92" s="18">
        <v>100</v>
      </c>
      <c r="Y92" s="21"/>
      <c r="Z92" s="22"/>
    </row>
    <row r="93" spans="1:26" x14ac:dyDescent="0.3">
      <c r="A93" s="36" t="s">
        <v>32</v>
      </c>
      <c r="B93" s="37">
        <v>45382</v>
      </c>
      <c r="C93" s="11">
        <v>100</v>
      </c>
      <c r="D93" s="19">
        <f>MAX(ROUND(D92+IF(I92&lt;GLYCT3_MIN,-INCR_ALGO*IF(H92&gt;10,2,1),0)+IF(AND(I92&gt;=GLYCT3_MAX,I91&gt;=GLYCT3_MAX,I90&gt;=GLYCT3_MAX),INCR_ALGO*IF(H92&gt;10,2,1),0),2),0)</f>
        <v>1</v>
      </c>
      <c r="E93" s="14">
        <v>0</v>
      </c>
      <c r="F93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93" s="29">
        <f>Tableau2[[#This Row],[Algo]]*Tableau2[[#This Row],[Glucides]]/10</f>
        <v>0</v>
      </c>
      <c r="H93" s="19">
        <f>ROUND(2*Tableau2[[#This Row],[Calcul NR]],0)/2+Tableau2[[#This Row],[Correction]]</f>
        <v>0</v>
      </c>
      <c r="I93" s="11">
        <v>100</v>
      </c>
      <c r="J93" s="13">
        <v>100</v>
      </c>
      <c r="K93" s="15">
        <f>MAX(ROUND(K92+IF(P92&lt;GLYCT3_MIN,-INCR_ALGO*IF(O92&gt;10,2,1),0)+IF(AND(P92&gt;=GLYCT3_MAX,P91&gt;=GLYCT3_MAX,P90&gt;=GLYCT3_MAX),INCR_ALGO*IF(O92&gt;10,2,1),0),2),0)</f>
        <v>1</v>
      </c>
      <c r="L93" s="15">
        <v>0</v>
      </c>
      <c r="M93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93" s="20">
        <f>Tableau2[[#This Row],[Algo (M)]]*Tableau2[[#This Row],[Glucides (M)]]/10</f>
        <v>0</v>
      </c>
      <c r="O93" s="20">
        <f>ROUND(2*Tableau2[[#This Row],[Calcul NR (M)]],0)/2+Tableau2[[#This Row],[Correction (M)]]</f>
        <v>0</v>
      </c>
      <c r="P93" s="13">
        <v>100</v>
      </c>
      <c r="Q93" s="18">
        <v>100</v>
      </c>
      <c r="R93" s="16">
        <f>MAX(ROUND(R92+IF(X92&lt;GLYCT3_MIN,-INCR_ALGO*IF(V92&gt;10,2,1),0)+IF(AND(X92&gt;GLYCT3_MAX,X91&gt;GLYCT3_MAX,X90&gt;GLYCT3_MAX),INCR_ALGO*IF(V92&gt;10,2,1),0),2),0)</f>
        <v>1</v>
      </c>
      <c r="S93" s="16">
        <v>0</v>
      </c>
      <c r="T93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93" s="21">
        <f>Tableau2[[#This Row],[Algo (S)]]*Tableau2[[#This Row],[Glucides (S)]]/10</f>
        <v>0</v>
      </c>
      <c r="V93" s="21">
        <f>ROUND(2*Tableau2[[#This Row],[Calcul NR (S)]],0)/2+Tableau2[[#This Row],[Correction (S)]]</f>
        <v>0</v>
      </c>
      <c r="W93" s="16">
        <v>10</v>
      </c>
      <c r="X93" s="18">
        <v>100</v>
      </c>
      <c r="Y93" s="21"/>
      <c r="Z93" s="22"/>
    </row>
    <row r="94" spans="1:26" x14ac:dyDescent="0.3">
      <c r="A94" s="36" t="s">
        <v>28</v>
      </c>
      <c r="B94" s="37">
        <v>45383</v>
      </c>
      <c r="C94" s="11">
        <v>100</v>
      </c>
      <c r="D94" s="19">
        <f>MAX(ROUND(D93+IF(I93&lt;GLYCT3_MIN,-INCR_ALGO*IF(H93&gt;10,2,1),0)+IF(AND(I93&gt;=GLYCT3_MAX,I92&gt;=GLYCT3_MAX,I91&gt;=GLYCT3_MAX),INCR_ALGO*IF(H93&gt;10,2,1),0),2),0)</f>
        <v>1</v>
      </c>
      <c r="E94" s="14">
        <v>0</v>
      </c>
      <c r="F94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94" s="29">
        <f>Tableau2[[#This Row],[Algo]]*Tableau2[[#This Row],[Glucides]]/10</f>
        <v>0</v>
      </c>
      <c r="H94" s="19">
        <f>ROUND(2*Tableau2[[#This Row],[Calcul NR]],0)/2+Tableau2[[#This Row],[Correction]]</f>
        <v>0</v>
      </c>
      <c r="I94" s="11">
        <v>100</v>
      </c>
      <c r="J94" s="13">
        <v>100</v>
      </c>
      <c r="K94" s="15">
        <f>MAX(ROUND(K93+IF(P93&lt;GLYCT3_MIN,-INCR_ALGO*IF(O93&gt;10,2,1),0)+IF(AND(P93&gt;=GLYCT3_MAX,P92&gt;=GLYCT3_MAX,P91&gt;=GLYCT3_MAX),INCR_ALGO*IF(O93&gt;10,2,1),0),2),0)</f>
        <v>1</v>
      </c>
      <c r="L94" s="15">
        <v>0</v>
      </c>
      <c r="M94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94" s="20">
        <f>Tableau2[[#This Row],[Algo (M)]]*Tableau2[[#This Row],[Glucides (M)]]/10</f>
        <v>0</v>
      </c>
      <c r="O94" s="20">
        <f>ROUND(2*Tableau2[[#This Row],[Calcul NR (M)]],0)/2+Tableau2[[#This Row],[Correction (M)]]</f>
        <v>0</v>
      </c>
      <c r="P94" s="13">
        <v>100</v>
      </c>
      <c r="Q94" s="18">
        <v>100</v>
      </c>
      <c r="R94" s="16">
        <f>MAX(ROUND(R93+IF(X93&lt;GLYCT3_MIN,-INCR_ALGO*IF(V93&gt;10,2,1),0)+IF(AND(X93&gt;GLYCT3_MAX,X92&gt;GLYCT3_MAX,X91&gt;GLYCT3_MAX),INCR_ALGO*IF(V93&gt;10,2,1),0),2),0)</f>
        <v>1</v>
      </c>
      <c r="S94" s="16">
        <v>0</v>
      </c>
      <c r="T94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94" s="21">
        <f>Tableau2[[#This Row],[Algo (S)]]*Tableau2[[#This Row],[Glucides (S)]]/10</f>
        <v>0</v>
      </c>
      <c r="V94" s="21">
        <f>ROUND(2*Tableau2[[#This Row],[Calcul NR (S)]],0)/2+Tableau2[[#This Row],[Correction (S)]]</f>
        <v>0</v>
      </c>
      <c r="W94" s="16">
        <v>10</v>
      </c>
      <c r="X94" s="18">
        <v>100</v>
      </c>
      <c r="Y94" s="21"/>
      <c r="Z94" s="22"/>
    </row>
    <row r="95" spans="1:26" x14ac:dyDescent="0.3">
      <c r="A95" s="36" t="s">
        <v>27</v>
      </c>
      <c r="B95" s="37">
        <v>45384</v>
      </c>
      <c r="C95" s="11">
        <v>100</v>
      </c>
      <c r="D95" s="19">
        <f>MAX(ROUND(D94+IF(I94&lt;GLYCT3_MIN,-INCR_ALGO*IF(H94&gt;10,2,1),0)+IF(AND(I94&gt;=GLYCT3_MAX,I93&gt;=GLYCT3_MAX,I92&gt;=GLYCT3_MAX),INCR_ALGO*IF(H94&gt;10,2,1),0),2),0)</f>
        <v>1</v>
      </c>
      <c r="E95" s="14">
        <v>0</v>
      </c>
      <c r="F95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95" s="29">
        <f>Tableau2[[#This Row],[Algo]]*Tableau2[[#This Row],[Glucides]]/10</f>
        <v>0</v>
      </c>
      <c r="H95" s="19">
        <f>ROUND(2*Tableau2[[#This Row],[Calcul NR]],0)/2+Tableau2[[#This Row],[Correction]]</f>
        <v>0</v>
      </c>
      <c r="I95" s="11">
        <v>100</v>
      </c>
      <c r="J95" s="13">
        <v>100</v>
      </c>
      <c r="K95" s="15">
        <f>MAX(ROUND(K94+IF(P94&lt;GLYCT3_MIN,-INCR_ALGO*IF(O94&gt;10,2,1),0)+IF(AND(P94&gt;=GLYCT3_MAX,P93&gt;=GLYCT3_MAX,P92&gt;=GLYCT3_MAX),INCR_ALGO*IF(O94&gt;10,2,1),0),2),0)</f>
        <v>1</v>
      </c>
      <c r="L95" s="15">
        <v>0</v>
      </c>
      <c r="M95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95" s="20">
        <f>Tableau2[[#This Row],[Algo (M)]]*Tableau2[[#This Row],[Glucides (M)]]/10</f>
        <v>0</v>
      </c>
      <c r="O95" s="20">
        <f>ROUND(2*Tableau2[[#This Row],[Calcul NR (M)]],0)/2+Tableau2[[#This Row],[Correction (M)]]</f>
        <v>0</v>
      </c>
      <c r="P95" s="13">
        <v>100</v>
      </c>
      <c r="Q95" s="18">
        <v>100</v>
      </c>
      <c r="R95" s="16">
        <f>MAX(ROUND(R94+IF(X94&lt;GLYCT3_MIN,-INCR_ALGO*IF(V94&gt;10,2,1),0)+IF(AND(X94&gt;GLYCT3_MAX,X93&gt;GLYCT3_MAX,X92&gt;GLYCT3_MAX),INCR_ALGO*IF(V94&gt;10,2,1),0),2),0)</f>
        <v>1</v>
      </c>
      <c r="S95" s="16">
        <v>0</v>
      </c>
      <c r="T95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95" s="21">
        <f>Tableau2[[#This Row],[Algo (S)]]*Tableau2[[#This Row],[Glucides (S)]]/10</f>
        <v>0</v>
      </c>
      <c r="V95" s="21">
        <f>ROUND(2*Tableau2[[#This Row],[Calcul NR (S)]],0)/2+Tableau2[[#This Row],[Correction (S)]]</f>
        <v>0</v>
      </c>
      <c r="W95" s="16">
        <v>10</v>
      </c>
      <c r="X95" s="18">
        <v>100</v>
      </c>
      <c r="Y95" s="21"/>
      <c r="Z95" s="22"/>
    </row>
    <row r="96" spans="1:26" x14ac:dyDescent="0.3">
      <c r="A96" s="36" t="s">
        <v>33</v>
      </c>
      <c r="B96" s="37">
        <v>45385</v>
      </c>
      <c r="C96" s="11">
        <v>100</v>
      </c>
      <c r="D96" s="19">
        <f>MAX(ROUND(D95+IF(I95&lt;GLYCT3_MIN,-INCR_ALGO*IF(H95&gt;10,2,1),0)+IF(AND(I95&gt;=GLYCT3_MAX,I94&gt;=GLYCT3_MAX,I93&gt;=GLYCT3_MAX),INCR_ALGO*IF(H95&gt;10,2,1),0),2),0)</f>
        <v>1</v>
      </c>
      <c r="E96" s="14">
        <v>0</v>
      </c>
      <c r="F96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96" s="29">
        <f>Tableau2[[#This Row],[Algo]]*Tableau2[[#This Row],[Glucides]]/10</f>
        <v>0</v>
      </c>
      <c r="H96" s="19">
        <f>ROUND(2*Tableau2[[#This Row],[Calcul NR]],0)/2+Tableau2[[#This Row],[Correction]]</f>
        <v>0</v>
      </c>
      <c r="I96" s="11">
        <v>100</v>
      </c>
      <c r="J96" s="13">
        <v>100</v>
      </c>
      <c r="K96" s="15">
        <f>MAX(ROUND(K95+IF(P95&lt;GLYCT3_MIN,-INCR_ALGO*IF(O95&gt;10,2,1),0)+IF(AND(P95&gt;=GLYCT3_MAX,P94&gt;=GLYCT3_MAX,P93&gt;=GLYCT3_MAX),INCR_ALGO*IF(O95&gt;10,2,1),0),2),0)</f>
        <v>1</v>
      </c>
      <c r="L96" s="15">
        <v>0</v>
      </c>
      <c r="M96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96" s="20">
        <f>Tableau2[[#This Row],[Algo (M)]]*Tableau2[[#This Row],[Glucides (M)]]/10</f>
        <v>0</v>
      </c>
      <c r="O96" s="20">
        <f>ROUND(2*Tableau2[[#This Row],[Calcul NR (M)]],0)/2+Tableau2[[#This Row],[Correction (M)]]</f>
        <v>0</v>
      </c>
      <c r="P96" s="13">
        <v>100</v>
      </c>
      <c r="Q96" s="18">
        <v>100</v>
      </c>
      <c r="R96" s="16">
        <f>MAX(ROUND(R95+IF(X95&lt;GLYCT3_MIN,-INCR_ALGO*IF(V95&gt;10,2,1),0)+IF(AND(X95&gt;GLYCT3_MAX,X94&gt;GLYCT3_MAX,X93&gt;GLYCT3_MAX),INCR_ALGO*IF(V95&gt;10,2,1),0),2),0)</f>
        <v>1</v>
      </c>
      <c r="S96" s="16">
        <v>0</v>
      </c>
      <c r="T96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96" s="21">
        <f>Tableau2[[#This Row],[Algo (S)]]*Tableau2[[#This Row],[Glucides (S)]]/10</f>
        <v>0</v>
      </c>
      <c r="V96" s="21">
        <f>ROUND(2*Tableau2[[#This Row],[Calcul NR (S)]],0)/2+Tableau2[[#This Row],[Correction (S)]]</f>
        <v>0</v>
      </c>
      <c r="W96" s="16">
        <v>10</v>
      </c>
      <c r="X96" s="18">
        <v>100</v>
      </c>
      <c r="Y96" s="21"/>
      <c r="Z96" s="22"/>
    </row>
    <row r="97" spans="1:26" x14ac:dyDescent="0.3">
      <c r="A97" s="36" t="s">
        <v>29</v>
      </c>
      <c r="B97" s="37">
        <v>45386</v>
      </c>
      <c r="C97" s="11">
        <v>100</v>
      </c>
      <c r="D97" s="19">
        <f>MAX(ROUND(D96+IF(I96&lt;GLYCT3_MIN,-INCR_ALGO*IF(H96&gt;10,2,1),0)+IF(AND(I96&gt;=GLYCT3_MAX,I95&gt;=GLYCT3_MAX,I94&gt;=GLYCT3_MAX),INCR_ALGO*IF(H96&gt;10,2,1),0),2),0)</f>
        <v>1</v>
      </c>
      <c r="E97" s="14">
        <v>0</v>
      </c>
      <c r="F97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97" s="29">
        <f>Tableau2[[#This Row],[Algo]]*Tableau2[[#This Row],[Glucides]]/10</f>
        <v>0</v>
      </c>
      <c r="H97" s="19">
        <f>ROUND(2*Tableau2[[#This Row],[Calcul NR]],0)/2+Tableau2[[#This Row],[Correction]]</f>
        <v>0</v>
      </c>
      <c r="I97" s="11">
        <v>100</v>
      </c>
      <c r="J97" s="13">
        <v>100</v>
      </c>
      <c r="K97" s="15">
        <f>MAX(ROUND(K96+IF(P96&lt;GLYCT3_MIN,-INCR_ALGO*IF(O96&gt;10,2,1),0)+IF(AND(P96&gt;=GLYCT3_MAX,P95&gt;=GLYCT3_MAX,P94&gt;=GLYCT3_MAX),INCR_ALGO*IF(O96&gt;10,2,1),0),2),0)</f>
        <v>1</v>
      </c>
      <c r="L97" s="15">
        <v>0</v>
      </c>
      <c r="M97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97" s="20">
        <f>Tableau2[[#This Row],[Algo (M)]]*Tableau2[[#This Row],[Glucides (M)]]/10</f>
        <v>0</v>
      </c>
      <c r="O97" s="20">
        <f>ROUND(2*Tableau2[[#This Row],[Calcul NR (M)]],0)/2+Tableau2[[#This Row],[Correction (M)]]</f>
        <v>0</v>
      </c>
      <c r="P97" s="13">
        <v>100</v>
      </c>
      <c r="Q97" s="18">
        <v>100</v>
      </c>
      <c r="R97" s="16">
        <f>MAX(ROUND(R96+IF(X96&lt;GLYCT3_MIN,-INCR_ALGO*IF(V96&gt;10,2,1),0)+IF(AND(X96&gt;GLYCT3_MAX,X95&gt;GLYCT3_MAX,X94&gt;GLYCT3_MAX),INCR_ALGO*IF(V96&gt;10,2,1),0),2),0)</f>
        <v>1</v>
      </c>
      <c r="S97" s="16">
        <v>0</v>
      </c>
      <c r="T97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97" s="21">
        <f>Tableau2[[#This Row],[Algo (S)]]*Tableau2[[#This Row],[Glucides (S)]]/10</f>
        <v>0</v>
      </c>
      <c r="V97" s="21">
        <f>ROUND(2*Tableau2[[#This Row],[Calcul NR (S)]],0)/2+Tableau2[[#This Row],[Correction (S)]]</f>
        <v>0</v>
      </c>
      <c r="W97" s="16">
        <v>10</v>
      </c>
      <c r="X97" s="18">
        <v>100</v>
      </c>
      <c r="Y97" s="21"/>
      <c r="Z97" s="22"/>
    </row>
    <row r="98" spans="1:26" x14ac:dyDescent="0.3">
      <c r="A98" s="36" t="s">
        <v>30</v>
      </c>
      <c r="B98" s="37">
        <v>45387</v>
      </c>
      <c r="C98" s="11">
        <v>100</v>
      </c>
      <c r="D98" s="19">
        <f>MAX(ROUND(D97+IF(I97&lt;GLYCT3_MIN,-INCR_ALGO*IF(H97&gt;10,2,1),0)+IF(AND(I97&gt;=GLYCT3_MAX,I96&gt;=GLYCT3_MAX,I95&gt;=GLYCT3_MAX),INCR_ALGO*IF(H97&gt;10,2,1),0),2),0)</f>
        <v>1</v>
      </c>
      <c r="E98" s="14">
        <v>0</v>
      </c>
      <c r="F98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98" s="29">
        <f>Tableau2[[#This Row],[Algo]]*Tableau2[[#This Row],[Glucides]]/10</f>
        <v>0</v>
      </c>
      <c r="H98" s="19">
        <f>ROUND(2*Tableau2[[#This Row],[Calcul NR]],0)/2+Tableau2[[#This Row],[Correction]]</f>
        <v>0</v>
      </c>
      <c r="I98" s="11">
        <v>100</v>
      </c>
      <c r="J98" s="13">
        <v>100</v>
      </c>
      <c r="K98" s="15">
        <f>MAX(ROUND(K97+IF(P97&lt;GLYCT3_MIN,-INCR_ALGO*IF(O97&gt;10,2,1),0)+IF(AND(P97&gt;=GLYCT3_MAX,P96&gt;=GLYCT3_MAX,P95&gt;=GLYCT3_MAX),INCR_ALGO*IF(O97&gt;10,2,1),0),2),0)</f>
        <v>1</v>
      </c>
      <c r="L98" s="15">
        <v>0</v>
      </c>
      <c r="M98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98" s="20">
        <f>Tableau2[[#This Row],[Algo (M)]]*Tableau2[[#This Row],[Glucides (M)]]/10</f>
        <v>0</v>
      </c>
      <c r="O98" s="20">
        <f>ROUND(2*Tableau2[[#This Row],[Calcul NR (M)]],0)/2+Tableau2[[#This Row],[Correction (M)]]</f>
        <v>0</v>
      </c>
      <c r="P98" s="13">
        <v>100</v>
      </c>
      <c r="Q98" s="18">
        <v>100</v>
      </c>
      <c r="R98" s="16">
        <f>MAX(ROUND(R97+IF(X97&lt;GLYCT3_MIN,-INCR_ALGO*IF(V97&gt;10,2,1),0)+IF(AND(X97&gt;GLYCT3_MAX,X96&gt;GLYCT3_MAX,X95&gt;GLYCT3_MAX),INCR_ALGO*IF(V97&gt;10,2,1),0),2),0)</f>
        <v>1</v>
      </c>
      <c r="S98" s="16">
        <v>0</v>
      </c>
      <c r="T98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98" s="21">
        <f>Tableau2[[#This Row],[Algo (S)]]*Tableau2[[#This Row],[Glucides (S)]]/10</f>
        <v>0</v>
      </c>
      <c r="V98" s="21">
        <f>ROUND(2*Tableau2[[#This Row],[Calcul NR (S)]],0)/2+Tableau2[[#This Row],[Correction (S)]]</f>
        <v>0</v>
      </c>
      <c r="W98" s="16">
        <v>10</v>
      </c>
      <c r="X98" s="18">
        <v>100</v>
      </c>
      <c r="Y98" s="21"/>
      <c r="Z98" s="22"/>
    </row>
    <row r="99" spans="1:26" x14ac:dyDescent="0.3">
      <c r="A99" s="36" t="s">
        <v>31</v>
      </c>
      <c r="B99" s="37">
        <v>45388</v>
      </c>
      <c r="C99" s="11">
        <v>100</v>
      </c>
      <c r="D99" s="19">
        <f>MAX(ROUND(D98+IF(I98&lt;GLYCT3_MIN,-INCR_ALGO*IF(H98&gt;10,2,1),0)+IF(AND(I98&gt;=GLYCT3_MAX,I97&gt;=GLYCT3_MAX,I96&gt;=GLYCT3_MAX),INCR_ALGO*IF(H98&gt;10,2,1),0),2),0)</f>
        <v>1</v>
      </c>
      <c r="E99" s="14">
        <v>0</v>
      </c>
      <c r="F99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99" s="29">
        <f>Tableau2[[#This Row],[Algo]]*Tableau2[[#This Row],[Glucides]]/10</f>
        <v>0</v>
      </c>
      <c r="H99" s="19">
        <f>ROUND(2*Tableau2[[#This Row],[Calcul NR]],0)/2+Tableau2[[#This Row],[Correction]]</f>
        <v>0</v>
      </c>
      <c r="I99" s="11">
        <v>100</v>
      </c>
      <c r="J99" s="13">
        <v>100</v>
      </c>
      <c r="K99" s="15">
        <f>MAX(ROUND(K98+IF(P98&lt;GLYCT3_MIN,-INCR_ALGO*IF(O98&gt;10,2,1),0)+IF(AND(P98&gt;=GLYCT3_MAX,P97&gt;=GLYCT3_MAX,P96&gt;=GLYCT3_MAX),INCR_ALGO*IF(O98&gt;10,2,1),0),2),0)</f>
        <v>1</v>
      </c>
      <c r="L99" s="15">
        <v>0</v>
      </c>
      <c r="M99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99" s="20">
        <f>Tableau2[[#This Row],[Algo (M)]]*Tableau2[[#This Row],[Glucides (M)]]/10</f>
        <v>0</v>
      </c>
      <c r="O99" s="20">
        <f>ROUND(2*Tableau2[[#This Row],[Calcul NR (M)]],0)/2+Tableau2[[#This Row],[Correction (M)]]</f>
        <v>0</v>
      </c>
      <c r="P99" s="13">
        <v>100</v>
      </c>
      <c r="Q99" s="18">
        <v>100</v>
      </c>
      <c r="R99" s="16">
        <f>MAX(ROUND(R98+IF(X98&lt;GLYCT3_MIN,-INCR_ALGO*IF(V98&gt;10,2,1),0)+IF(AND(X98&gt;GLYCT3_MAX,X97&gt;GLYCT3_MAX,X96&gt;GLYCT3_MAX),INCR_ALGO*IF(V98&gt;10,2,1),0),2),0)</f>
        <v>1</v>
      </c>
      <c r="S99" s="16">
        <v>0</v>
      </c>
      <c r="T99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99" s="21">
        <f>Tableau2[[#This Row],[Algo (S)]]*Tableau2[[#This Row],[Glucides (S)]]/10</f>
        <v>0</v>
      </c>
      <c r="V99" s="21">
        <f>ROUND(2*Tableau2[[#This Row],[Calcul NR (S)]],0)/2+Tableau2[[#This Row],[Correction (S)]]</f>
        <v>0</v>
      </c>
      <c r="W99" s="16">
        <v>10</v>
      </c>
      <c r="X99" s="18">
        <v>100</v>
      </c>
      <c r="Y99" s="21"/>
      <c r="Z99" s="22"/>
    </row>
    <row r="100" spans="1:26" x14ac:dyDescent="0.3">
      <c r="A100" s="36" t="s">
        <v>32</v>
      </c>
      <c r="B100" s="37">
        <v>45389</v>
      </c>
      <c r="C100" s="11">
        <v>100</v>
      </c>
      <c r="D100" s="19">
        <f>MAX(ROUND(D99+IF(I99&lt;GLYCT3_MIN,-INCR_ALGO*IF(H99&gt;10,2,1),0)+IF(AND(I99&gt;=GLYCT3_MAX,I98&gt;=GLYCT3_MAX,I97&gt;=GLYCT3_MAX),INCR_ALGO*IF(H99&gt;10,2,1),0),2),0)</f>
        <v>1</v>
      </c>
      <c r="E100" s="14">
        <v>0</v>
      </c>
      <c r="F100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00" s="29">
        <f>Tableau2[[#This Row],[Algo]]*Tableau2[[#This Row],[Glucides]]/10</f>
        <v>0</v>
      </c>
      <c r="H100" s="19">
        <f>ROUND(2*Tableau2[[#This Row],[Calcul NR]],0)/2+Tableau2[[#This Row],[Correction]]</f>
        <v>0</v>
      </c>
      <c r="I100" s="11">
        <v>100</v>
      </c>
      <c r="J100" s="13">
        <v>100</v>
      </c>
      <c r="K100" s="15">
        <f>MAX(ROUND(K99+IF(P99&lt;GLYCT3_MIN,-INCR_ALGO*IF(O99&gt;10,2,1),0)+IF(AND(P99&gt;=GLYCT3_MAX,P98&gt;=GLYCT3_MAX,P97&gt;=GLYCT3_MAX),INCR_ALGO*IF(O99&gt;10,2,1),0),2),0)</f>
        <v>1</v>
      </c>
      <c r="L100" s="15">
        <v>0</v>
      </c>
      <c r="M100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00" s="20">
        <f>Tableau2[[#This Row],[Algo (M)]]*Tableau2[[#This Row],[Glucides (M)]]/10</f>
        <v>0</v>
      </c>
      <c r="O100" s="20">
        <f>ROUND(2*Tableau2[[#This Row],[Calcul NR (M)]],0)/2+Tableau2[[#This Row],[Correction (M)]]</f>
        <v>0</v>
      </c>
      <c r="P100" s="13">
        <v>100</v>
      </c>
      <c r="Q100" s="18">
        <v>100</v>
      </c>
      <c r="R100" s="16">
        <f>MAX(ROUND(R99+IF(X99&lt;GLYCT3_MIN,-INCR_ALGO*IF(V99&gt;10,2,1),0)+IF(AND(X99&gt;GLYCT3_MAX,X98&gt;GLYCT3_MAX,X97&gt;GLYCT3_MAX),INCR_ALGO*IF(V99&gt;10,2,1),0),2),0)</f>
        <v>1</v>
      </c>
      <c r="S100" s="16">
        <v>0</v>
      </c>
      <c r="T100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00" s="21">
        <f>Tableau2[[#This Row],[Algo (S)]]*Tableau2[[#This Row],[Glucides (S)]]/10</f>
        <v>0</v>
      </c>
      <c r="V100" s="21">
        <f>ROUND(2*Tableau2[[#This Row],[Calcul NR (S)]],0)/2+Tableau2[[#This Row],[Correction (S)]]</f>
        <v>0</v>
      </c>
      <c r="W100" s="16">
        <v>10</v>
      </c>
      <c r="X100" s="18">
        <v>100</v>
      </c>
      <c r="Y100" s="21"/>
      <c r="Z100" s="22"/>
    </row>
    <row r="101" spans="1:26" x14ac:dyDescent="0.3">
      <c r="A101" s="36" t="s">
        <v>28</v>
      </c>
      <c r="B101" s="37">
        <v>45390</v>
      </c>
      <c r="C101" s="11">
        <v>100</v>
      </c>
      <c r="D101" s="19">
        <f>MAX(ROUND(D100+IF(I100&lt;GLYCT3_MIN,-INCR_ALGO*IF(H100&gt;10,2,1),0)+IF(AND(I100&gt;=GLYCT3_MAX,I99&gt;=GLYCT3_MAX,I98&gt;=GLYCT3_MAX),INCR_ALGO*IF(H100&gt;10,2,1),0),2),0)</f>
        <v>1</v>
      </c>
      <c r="E101" s="14">
        <v>0</v>
      </c>
      <c r="F101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01" s="29">
        <f>Tableau2[[#This Row],[Algo]]*Tableau2[[#This Row],[Glucides]]/10</f>
        <v>0</v>
      </c>
      <c r="H101" s="19">
        <f>ROUND(2*Tableau2[[#This Row],[Calcul NR]],0)/2+Tableau2[[#This Row],[Correction]]</f>
        <v>0</v>
      </c>
      <c r="I101" s="11">
        <v>100</v>
      </c>
      <c r="J101" s="13">
        <v>100</v>
      </c>
      <c r="K101" s="15">
        <f>MAX(ROUND(K100+IF(P100&lt;GLYCT3_MIN,-INCR_ALGO*IF(O100&gt;10,2,1),0)+IF(AND(P100&gt;=GLYCT3_MAX,P99&gt;=GLYCT3_MAX,P98&gt;=GLYCT3_MAX),INCR_ALGO*IF(O100&gt;10,2,1),0),2),0)</f>
        <v>1</v>
      </c>
      <c r="L101" s="15">
        <v>0</v>
      </c>
      <c r="M101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01" s="20">
        <f>Tableau2[[#This Row],[Algo (M)]]*Tableau2[[#This Row],[Glucides (M)]]/10</f>
        <v>0</v>
      </c>
      <c r="O101" s="20">
        <f>ROUND(2*Tableau2[[#This Row],[Calcul NR (M)]],0)/2+Tableau2[[#This Row],[Correction (M)]]</f>
        <v>0</v>
      </c>
      <c r="P101" s="13">
        <v>100</v>
      </c>
      <c r="Q101" s="18">
        <v>100</v>
      </c>
      <c r="R101" s="16">
        <f>MAX(ROUND(R100+IF(X100&lt;GLYCT3_MIN,-INCR_ALGO*IF(V100&gt;10,2,1),0)+IF(AND(X100&gt;GLYCT3_MAX,X99&gt;GLYCT3_MAX,X98&gt;GLYCT3_MAX),INCR_ALGO*IF(V100&gt;10,2,1),0),2),0)</f>
        <v>1</v>
      </c>
      <c r="S101" s="16">
        <v>0</v>
      </c>
      <c r="T101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01" s="21">
        <f>Tableau2[[#This Row],[Algo (S)]]*Tableau2[[#This Row],[Glucides (S)]]/10</f>
        <v>0</v>
      </c>
      <c r="V101" s="21">
        <f>ROUND(2*Tableau2[[#This Row],[Calcul NR (S)]],0)/2+Tableau2[[#This Row],[Correction (S)]]</f>
        <v>0</v>
      </c>
      <c r="W101" s="16">
        <v>10</v>
      </c>
      <c r="X101" s="18">
        <v>100</v>
      </c>
      <c r="Y101" s="21"/>
      <c r="Z101" s="22"/>
    </row>
    <row r="102" spans="1:26" x14ac:dyDescent="0.3">
      <c r="A102" s="36" t="s">
        <v>27</v>
      </c>
      <c r="B102" s="37">
        <v>45391</v>
      </c>
      <c r="C102" s="11">
        <v>100</v>
      </c>
      <c r="D102" s="19">
        <f>MAX(ROUND(D101+IF(I101&lt;GLYCT3_MIN,-INCR_ALGO*IF(H101&gt;10,2,1),0)+IF(AND(I101&gt;=GLYCT3_MAX,I100&gt;=GLYCT3_MAX,I99&gt;=GLYCT3_MAX),INCR_ALGO*IF(H101&gt;10,2,1),0),2),0)</f>
        <v>1</v>
      </c>
      <c r="E102" s="14">
        <v>0</v>
      </c>
      <c r="F102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02" s="29">
        <f>Tableau2[[#This Row],[Algo]]*Tableau2[[#This Row],[Glucides]]/10</f>
        <v>0</v>
      </c>
      <c r="H102" s="19">
        <f>ROUND(2*Tableau2[[#This Row],[Calcul NR]],0)/2+Tableau2[[#This Row],[Correction]]</f>
        <v>0</v>
      </c>
      <c r="I102" s="11">
        <v>100</v>
      </c>
      <c r="J102" s="13">
        <v>100</v>
      </c>
      <c r="K102" s="15">
        <f>MAX(ROUND(K101+IF(P101&lt;GLYCT3_MIN,-INCR_ALGO*IF(O101&gt;10,2,1),0)+IF(AND(P101&gt;=GLYCT3_MAX,P100&gt;=GLYCT3_MAX,P99&gt;=GLYCT3_MAX),INCR_ALGO*IF(O101&gt;10,2,1),0),2),0)</f>
        <v>1</v>
      </c>
      <c r="L102" s="15">
        <v>0</v>
      </c>
      <c r="M102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02" s="20">
        <f>Tableau2[[#This Row],[Algo (M)]]*Tableau2[[#This Row],[Glucides (M)]]/10</f>
        <v>0</v>
      </c>
      <c r="O102" s="20">
        <f>ROUND(2*Tableau2[[#This Row],[Calcul NR (M)]],0)/2+Tableau2[[#This Row],[Correction (M)]]</f>
        <v>0</v>
      </c>
      <c r="P102" s="13">
        <v>100</v>
      </c>
      <c r="Q102" s="18">
        <v>100</v>
      </c>
      <c r="R102" s="16">
        <f>MAX(ROUND(R101+IF(X101&lt;GLYCT3_MIN,-INCR_ALGO*IF(V101&gt;10,2,1),0)+IF(AND(X101&gt;GLYCT3_MAX,X100&gt;GLYCT3_MAX,X99&gt;GLYCT3_MAX),INCR_ALGO*IF(V101&gt;10,2,1),0),2),0)</f>
        <v>1</v>
      </c>
      <c r="S102" s="16">
        <v>0</v>
      </c>
      <c r="T102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02" s="21">
        <f>Tableau2[[#This Row],[Algo (S)]]*Tableau2[[#This Row],[Glucides (S)]]/10</f>
        <v>0</v>
      </c>
      <c r="V102" s="21">
        <f>ROUND(2*Tableau2[[#This Row],[Calcul NR (S)]],0)/2+Tableau2[[#This Row],[Correction (S)]]</f>
        <v>0</v>
      </c>
      <c r="W102" s="16">
        <v>10</v>
      </c>
      <c r="X102" s="18">
        <v>100</v>
      </c>
      <c r="Y102" s="21"/>
      <c r="Z102" s="22"/>
    </row>
    <row r="103" spans="1:26" x14ac:dyDescent="0.3">
      <c r="A103" s="36" t="s">
        <v>33</v>
      </c>
      <c r="B103" s="37">
        <v>45392</v>
      </c>
      <c r="C103" s="11">
        <v>100</v>
      </c>
      <c r="D103" s="19">
        <f>MAX(ROUND(D102+IF(I102&lt;GLYCT3_MIN,-INCR_ALGO*IF(H102&gt;10,2,1),0)+IF(AND(I102&gt;=GLYCT3_MAX,I101&gt;=GLYCT3_MAX,I100&gt;=GLYCT3_MAX),INCR_ALGO*IF(H102&gt;10,2,1),0),2),0)</f>
        <v>1</v>
      </c>
      <c r="E103" s="14">
        <v>0</v>
      </c>
      <c r="F103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03" s="29">
        <f>Tableau2[[#This Row],[Algo]]*Tableau2[[#This Row],[Glucides]]/10</f>
        <v>0</v>
      </c>
      <c r="H103" s="19">
        <f>ROUND(2*Tableau2[[#This Row],[Calcul NR]],0)/2+Tableau2[[#This Row],[Correction]]</f>
        <v>0</v>
      </c>
      <c r="I103" s="11">
        <v>100</v>
      </c>
      <c r="J103" s="13">
        <v>100</v>
      </c>
      <c r="K103" s="15">
        <f>MAX(ROUND(K102+IF(P102&lt;GLYCT3_MIN,-INCR_ALGO*IF(O102&gt;10,2,1),0)+IF(AND(P102&gt;=GLYCT3_MAX,P101&gt;=GLYCT3_MAX,P100&gt;=GLYCT3_MAX),INCR_ALGO*IF(O102&gt;10,2,1),0),2),0)</f>
        <v>1</v>
      </c>
      <c r="L103" s="15">
        <v>0</v>
      </c>
      <c r="M103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03" s="20">
        <f>Tableau2[[#This Row],[Algo (M)]]*Tableau2[[#This Row],[Glucides (M)]]/10</f>
        <v>0</v>
      </c>
      <c r="O103" s="20">
        <f>ROUND(2*Tableau2[[#This Row],[Calcul NR (M)]],0)/2+Tableau2[[#This Row],[Correction (M)]]</f>
        <v>0</v>
      </c>
      <c r="P103" s="13">
        <v>100</v>
      </c>
      <c r="Q103" s="18">
        <v>100</v>
      </c>
      <c r="R103" s="16">
        <f>MAX(ROUND(R102+IF(X102&lt;GLYCT3_MIN,-INCR_ALGO*IF(V102&gt;10,2,1),0)+IF(AND(X102&gt;GLYCT3_MAX,X101&gt;GLYCT3_MAX,X100&gt;GLYCT3_MAX),INCR_ALGO*IF(V102&gt;10,2,1),0),2),0)</f>
        <v>1</v>
      </c>
      <c r="S103" s="16">
        <v>0</v>
      </c>
      <c r="T103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03" s="21">
        <f>Tableau2[[#This Row],[Algo (S)]]*Tableau2[[#This Row],[Glucides (S)]]/10</f>
        <v>0</v>
      </c>
      <c r="V103" s="21">
        <f>ROUND(2*Tableau2[[#This Row],[Calcul NR (S)]],0)/2+Tableau2[[#This Row],[Correction (S)]]</f>
        <v>0</v>
      </c>
      <c r="W103" s="16">
        <v>10</v>
      </c>
      <c r="X103" s="18">
        <v>100</v>
      </c>
      <c r="Y103" s="21"/>
      <c r="Z103" s="22"/>
    </row>
    <row r="104" spans="1:26" x14ac:dyDescent="0.3">
      <c r="A104" s="36" t="s">
        <v>29</v>
      </c>
      <c r="B104" s="37">
        <v>45393</v>
      </c>
      <c r="C104" s="11">
        <v>100</v>
      </c>
      <c r="D104" s="19">
        <f>MAX(ROUND(D103+IF(I103&lt;GLYCT3_MIN,-INCR_ALGO*IF(H103&gt;10,2,1),0)+IF(AND(I103&gt;=GLYCT3_MAX,I102&gt;=GLYCT3_MAX,I101&gt;=GLYCT3_MAX),INCR_ALGO*IF(H103&gt;10,2,1),0),2),0)</f>
        <v>1</v>
      </c>
      <c r="E104" s="14">
        <v>0</v>
      </c>
      <c r="F104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04" s="29">
        <f>Tableau2[[#This Row],[Algo]]*Tableau2[[#This Row],[Glucides]]/10</f>
        <v>0</v>
      </c>
      <c r="H104" s="19">
        <f>ROUND(2*Tableau2[[#This Row],[Calcul NR]],0)/2+Tableau2[[#This Row],[Correction]]</f>
        <v>0</v>
      </c>
      <c r="I104" s="11">
        <v>100</v>
      </c>
      <c r="J104" s="13">
        <v>100</v>
      </c>
      <c r="K104" s="15">
        <f>MAX(ROUND(K103+IF(P103&lt;GLYCT3_MIN,-INCR_ALGO*IF(O103&gt;10,2,1),0)+IF(AND(P103&gt;=GLYCT3_MAX,P102&gt;=GLYCT3_MAX,P101&gt;=GLYCT3_MAX),INCR_ALGO*IF(O103&gt;10,2,1),0),2),0)</f>
        <v>1</v>
      </c>
      <c r="L104" s="15">
        <v>0</v>
      </c>
      <c r="M104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04" s="20">
        <f>Tableau2[[#This Row],[Algo (M)]]*Tableau2[[#This Row],[Glucides (M)]]/10</f>
        <v>0</v>
      </c>
      <c r="O104" s="20">
        <f>ROUND(2*Tableau2[[#This Row],[Calcul NR (M)]],0)/2+Tableau2[[#This Row],[Correction (M)]]</f>
        <v>0</v>
      </c>
      <c r="P104" s="13">
        <v>100</v>
      </c>
      <c r="Q104" s="18">
        <v>100</v>
      </c>
      <c r="R104" s="16">
        <f>MAX(ROUND(R103+IF(X103&lt;GLYCT3_MIN,-INCR_ALGO*IF(V103&gt;10,2,1),0)+IF(AND(X103&gt;GLYCT3_MAX,X102&gt;GLYCT3_MAX,X101&gt;GLYCT3_MAX),INCR_ALGO*IF(V103&gt;10,2,1),0),2),0)</f>
        <v>1</v>
      </c>
      <c r="S104" s="16">
        <v>0</v>
      </c>
      <c r="T104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04" s="21">
        <f>Tableau2[[#This Row],[Algo (S)]]*Tableau2[[#This Row],[Glucides (S)]]/10</f>
        <v>0</v>
      </c>
      <c r="V104" s="21">
        <f>ROUND(2*Tableau2[[#This Row],[Calcul NR (S)]],0)/2+Tableau2[[#This Row],[Correction (S)]]</f>
        <v>0</v>
      </c>
      <c r="W104" s="16">
        <v>10</v>
      </c>
      <c r="X104" s="18">
        <v>100</v>
      </c>
      <c r="Y104" s="21"/>
      <c r="Z104" s="22" t="s">
        <v>39</v>
      </c>
    </row>
    <row r="105" spans="1:26" x14ac:dyDescent="0.3">
      <c r="A105" s="36" t="s">
        <v>30</v>
      </c>
      <c r="B105" s="37">
        <v>45394</v>
      </c>
      <c r="C105" s="11">
        <v>100</v>
      </c>
      <c r="D105" s="19">
        <f>MAX(ROUND(D104+IF(I104&lt;GLYCT3_MIN,-INCR_ALGO*IF(H104&gt;10,2,1),0)+IF(AND(I104&gt;=GLYCT3_MAX,I103&gt;=GLYCT3_MAX,I102&gt;=GLYCT3_MAX),INCR_ALGO*IF(H104&gt;10,2,1),0),2),0)</f>
        <v>1</v>
      </c>
      <c r="E105" s="14">
        <v>0</v>
      </c>
      <c r="F105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05" s="29">
        <f>Tableau2[[#This Row],[Algo]]*Tableau2[[#This Row],[Glucides]]/10</f>
        <v>0</v>
      </c>
      <c r="H105" s="19">
        <f>ROUND(2*Tableau2[[#This Row],[Calcul NR]],0)/2+Tableau2[[#This Row],[Correction]]</f>
        <v>0</v>
      </c>
      <c r="I105" s="11">
        <v>100</v>
      </c>
      <c r="J105" s="13">
        <v>100</v>
      </c>
      <c r="K105" s="15">
        <f>MAX(ROUND(K104+IF(P104&lt;GLYCT3_MIN,-INCR_ALGO*IF(O104&gt;10,2,1),0)+IF(AND(P104&gt;=GLYCT3_MAX,P103&gt;=GLYCT3_MAX,P102&gt;=GLYCT3_MAX),INCR_ALGO*IF(O104&gt;10,2,1),0),2),0)</f>
        <v>1</v>
      </c>
      <c r="L105" s="15">
        <v>0</v>
      </c>
      <c r="M105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05" s="20">
        <f>Tableau2[[#This Row],[Algo (M)]]*Tableau2[[#This Row],[Glucides (M)]]/10</f>
        <v>0</v>
      </c>
      <c r="O105" s="20">
        <f>ROUND(2*Tableau2[[#This Row],[Calcul NR (M)]],0)/2+Tableau2[[#This Row],[Correction (M)]]</f>
        <v>0</v>
      </c>
      <c r="P105" s="13">
        <v>100</v>
      </c>
      <c r="Q105" s="18">
        <v>100</v>
      </c>
      <c r="R105" s="16">
        <f>MAX(ROUND(R104+IF(X104&lt;GLYCT3_MIN,-INCR_ALGO*IF(V104&gt;10,2,1),0)+IF(AND(X104&gt;GLYCT3_MAX,X103&gt;GLYCT3_MAX,X102&gt;GLYCT3_MAX),INCR_ALGO*IF(V104&gt;10,2,1),0),2),0)</f>
        <v>1</v>
      </c>
      <c r="S105" s="16">
        <v>0</v>
      </c>
      <c r="T105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05" s="21">
        <f>Tableau2[[#This Row],[Algo (S)]]*Tableau2[[#This Row],[Glucides (S)]]/10</f>
        <v>0</v>
      </c>
      <c r="V105" s="21">
        <f>ROUND(2*Tableau2[[#This Row],[Calcul NR (S)]],0)/2+Tableau2[[#This Row],[Correction (S)]]</f>
        <v>0</v>
      </c>
      <c r="W105" s="16">
        <v>10</v>
      </c>
      <c r="X105" s="18">
        <v>100</v>
      </c>
      <c r="Y105" s="21"/>
      <c r="Z105" s="22"/>
    </row>
    <row r="106" spans="1:26" x14ac:dyDescent="0.3">
      <c r="A106" s="36" t="s">
        <v>31</v>
      </c>
      <c r="B106" s="37">
        <v>45395</v>
      </c>
      <c r="C106" s="11">
        <v>100</v>
      </c>
      <c r="D106" s="19">
        <f>MAX(ROUND(D105+IF(I105&lt;GLYCT3_MIN,-INCR_ALGO*IF(H105&gt;10,2,1),0)+IF(AND(I105&gt;=GLYCT3_MAX,I104&gt;=GLYCT3_MAX,I103&gt;=GLYCT3_MAX),INCR_ALGO*IF(H105&gt;10,2,1),0),2),0)</f>
        <v>1</v>
      </c>
      <c r="E106" s="14">
        <v>0</v>
      </c>
      <c r="F106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06" s="29">
        <f>Tableau2[[#This Row],[Algo]]*Tableau2[[#This Row],[Glucides]]/10</f>
        <v>0</v>
      </c>
      <c r="H106" s="19">
        <f>ROUND(2*Tableau2[[#This Row],[Calcul NR]],0)/2+Tableau2[[#This Row],[Correction]]</f>
        <v>0</v>
      </c>
      <c r="I106" s="11">
        <v>100</v>
      </c>
      <c r="J106" s="13">
        <v>100</v>
      </c>
      <c r="K106" s="15">
        <f>MAX(ROUND(K105+IF(P105&lt;GLYCT3_MIN,-INCR_ALGO*IF(O105&gt;10,2,1),0)+IF(AND(P105&gt;=GLYCT3_MAX,P104&gt;=GLYCT3_MAX,P103&gt;=GLYCT3_MAX),INCR_ALGO*IF(O105&gt;10,2,1),0),2),0)</f>
        <v>1</v>
      </c>
      <c r="L106" s="15">
        <v>0</v>
      </c>
      <c r="M106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06" s="20">
        <f>Tableau2[[#This Row],[Algo (M)]]*Tableau2[[#This Row],[Glucides (M)]]/10</f>
        <v>0</v>
      </c>
      <c r="O106" s="20">
        <f>ROUND(2*Tableau2[[#This Row],[Calcul NR (M)]],0)/2+Tableau2[[#This Row],[Correction (M)]]</f>
        <v>0</v>
      </c>
      <c r="P106" s="13">
        <v>100</v>
      </c>
      <c r="Q106" s="18">
        <v>100</v>
      </c>
      <c r="R106" s="16">
        <f>MAX(ROUND(R105+IF(X105&lt;GLYCT3_MIN,-INCR_ALGO*IF(V105&gt;10,2,1),0)+IF(AND(X105&gt;GLYCT3_MAX,X104&gt;GLYCT3_MAX,X103&gt;GLYCT3_MAX),INCR_ALGO*IF(V105&gt;10,2,1),0),2),0)</f>
        <v>1</v>
      </c>
      <c r="S106" s="16">
        <v>0</v>
      </c>
      <c r="T106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06" s="21">
        <f>Tableau2[[#This Row],[Algo (S)]]*Tableau2[[#This Row],[Glucides (S)]]/10</f>
        <v>0</v>
      </c>
      <c r="V106" s="21">
        <f>ROUND(2*Tableau2[[#This Row],[Calcul NR (S)]],0)/2+Tableau2[[#This Row],[Correction (S)]]</f>
        <v>0</v>
      </c>
      <c r="W106" s="16">
        <v>10</v>
      </c>
      <c r="X106" s="18">
        <v>100</v>
      </c>
      <c r="Y106" s="21"/>
      <c r="Z106" s="22"/>
    </row>
    <row r="107" spans="1:26" x14ac:dyDescent="0.3">
      <c r="A107" s="36" t="s">
        <v>32</v>
      </c>
      <c r="B107" s="37">
        <v>45396</v>
      </c>
      <c r="C107" s="11">
        <v>100</v>
      </c>
      <c r="D107" s="19">
        <f>MAX(ROUND(D106+IF(I106&lt;GLYCT3_MIN,-INCR_ALGO*IF(H106&gt;10,2,1),0)+IF(AND(I106&gt;=GLYCT3_MAX,I105&gt;=GLYCT3_MAX,I104&gt;=GLYCT3_MAX),INCR_ALGO*IF(H106&gt;10,2,1),0),2),0)</f>
        <v>1</v>
      </c>
      <c r="E107" s="14">
        <v>0</v>
      </c>
      <c r="F107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07" s="29">
        <f>Tableau2[[#This Row],[Algo]]*Tableau2[[#This Row],[Glucides]]/10</f>
        <v>0</v>
      </c>
      <c r="H107" s="19">
        <f>ROUND(2*Tableau2[[#This Row],[Calcul NR]],0)/2+Tableau2[[#This Row],[Correction]]</f>
        <v>0</v>
      </c>
      <c r="I107" s="11">
        <v>100</v>
      </c>
      <c r="J107" s="13">
        <v>100</v>
      </c>
      <c r="K107" s="15">
        <f>MAX(ROUND(K106+IF(P106&lt;GLYCT3_MIN,-INCR_ALGO*IF(O106&gt;10,2,1),0)+IF(AND(P106&gt;=GLYCT3_MAX,P105&gt;=GLYCT3_MAX,P104&gt;=GLYCT3_MAX),INCR_ALGO*IF(O106&gt;10,2,1),0),2),0)</f>
        <v>1</v>
      </c>
      <c r="L107" s="15">
        <v>0</v>
      </c>
      <c r="M107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07" s="20">
        <f>Tableau2[[#This Row],[Algo (M)]]*Tableau2[[#This Row],[Glucides (M)]]/10</f>
        <v>0</v>
      </c>
      <c r="O107" s="20">
        <f>ROUND(2*Tableau2[[#This Row],[Calcul NR (M)]],0)/2+Tableau2[[#This Row],[Correction (M)]]</f>
        <v>0</v>
      </c>
      <c r="P107" s="13">
        <v>100</v>
      </c>
      <c r="Q107" s="18">
        <v>100</v>
      </c>
      <c r="R107" s="16">
        <f>MAX(ROUND(R106+IF(X106&lt;GLYCT3_MIN,-INCR_ALGO*IF(V106&gt;10,2,1),0)+IF(AND(X106&gt;GLYCT3_MAX,X105&gt;GLYCT3_MAX,X104&gt;GLYCT3_MAX),INCR_ALGO*IF(V106&gt;10,2,1),0),2),0)</f>
        <v>1</v>
      </c>
      <c r="S107" s="16">
        <v>0</v>
      </c>
      <c r="T107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07" s="21">
        <f>Tableau2[[#This Row],[Algo (S)]]*Tableau2[[#This Row],[Glucides (S)]]/10</f>
        <v>0</v>
      </c>
      <c r="V107" s="21">
        <f>ROUND(2*Tableau2[[#This Row],[Calcul NR (S)]],0)/2+Tableau2[[#This Row],[Correction (S)]]</f>
        <v>0</v>
      </c>
      <c r="W107" s="16">
        <v>10</v>
      </c>
      <c r="X107" s="18">
        <v>100</v>
      </c>
      <c r="Y107" s="21"/>
      <c r="Z107" s="22"/>
    </row>
    <row r="108" spans="1:26" x14ac:dyDescent="0.3">
      <c r="A108" s="36" t="s">
        <v>28</v>
      </c>
      <c r="B108" s="37">
        <v>45397</v>
      </c>
      <c r="C108" s="11">
        <v>100</v>
      </c>
      <c r="D108" s="19">
        <f>MAX(ROUND(D107+IF(I107&lt;GLYCT3_MIN,-INCR_ALGO*IF(H107&gt;10,2,1),0)+IF(AND(I107&gt;=GLYCT3_MAX,I106&gt;=GLYCT3_MAX,I105&gt;=GLYCT3_MAX),INCR_ALGO*IF(H107&gt;10,2,1),0),2),0)</f>
        <v>1</v>
      </c>
      <c r="E108" s="14">
        <v>0</v>
      </c>
      <c r="F108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08" s="29">
        <f>Tableau2[[#This Row],[Algo]]*Tableau2[[#This Row],[Glucides]]/10</f>
        <v>0</v>
      </c>
      <c r="H108" s="19">
        <f>ROUND(2*Tableau2[[#This Row],[Calcul NR]],0)/2+Tableau2[[#This Row],[Correction]]</f>
        <v>0</v>
      </c>
      <c r="I108" s="11">
        <v>100</v>
      </c>
      <c r="J108" s="13">
        <v>100</v>
      </c>
      <c r="K108" s="15">
        <f>MAX(ROUND(K107+IF(P107&lt;GLYCT3_MIN,-INCR_ALGO*IF(O107&gt;10,2,1),0)+IF(AND(P107&gt;=GLYCT3_MAX,P106&gt;=GLYCT3_MAX,P105&gt;=GLYCT3_MAX),INCR_ALGO*IF(O107&gt;10,2,1),0),2),0)</f>
        <v>1</v>
      </c>
      <c r="L108" s="15">
        <v>0</v>
      </c>
      <c r="M108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08" s="20">
        <f>Tableau2[[#This Row],[Algo (M)]]*Tableau2[[#This Row],[Glucides (M)]]/10</f>
        <v>0</v>
      </c>
      <c r="O108" s="20">
        <f>ROUND(2*Tableau2[[#This Row],[Calcul NR (M)]],0)/2+Tableau2[[#This Row],[Correction (M)]]</f>
        <v>0</v>
      </c>
      <c r="P108" s="13">
        <v>100</v>
      </c>
      <c r="Q108" s="18">
        <v>100</v>
      </c>
      <c r="R108" s="16">
        <f>MAX(ROUND(R107+IF(X107&lt;GLYCT3_MIN,-INCR_ALGO*IF(V107&gt;10,2,1),0)+IF(AND(X107&gt;GLYCT3_MAX,X106&gt;GLYCT3_MAX,X105&gt;GLYCT3_MAX),INCR_ALGO*IF(V107&gt;10,2,1),0),2),0)</f>
        <v>1</v>
      </c>
      <c r="S108" s="16">
        <v>0</v>
      </c>
      <c r="T108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08" s="21">
        <f>Tableau2[[#This Row],[Algo (S)]]*Tableau2[[#This Row],[Glucides (S)]]/10</f>
        <v>0</v>
      </c>
      <c r="V108" s="21">
        <f>ROUND(2*Tableau2[[#This Row],[Calcul NR (S)]],0)/2+Tableau2[[#This Row],[Correction (S)]]</f>
        <v>0</v>
      </c>
      <c r="W108" s="16">
        <v>10</v>
      </c>
      <c r="X108" s="18">
        <v>100</v>
      </c>
      <c r="Y108" s="21"/>
      <c r="Z108" s="22"/>
    </row>
    <row r="109" spans="1:26" x14ac:dyDescent="0.3">
      <c r="A109" s="36" t="s">
        <v>27</v>
      </c>
      <c r="B109" s="37">
        <v>45398</v>
      </c>
      <c r="C109" s="11">
        <v>100</v>
      </c>
      <c r="D109" s="19">
        <f>MAX(ROUND(D108+IF(I108&lt;GLYCT3_MIN,-INCR_ALGO*IF(H108&gt;10,2,1),0)+IF(AND(I108&gt;=GLYCT3_MAX,I107&gt;=GLYCT3_MAX,I106&gt;=GLYCT3_MAX),INCR_ALGO*IF(H108&gt;10,2,1),0),2),0)</f>
        <v>1</v>
      </c>
      <c r="E109" s="14">
        <v>0</v>
      </c>
      <c r="F109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09" s="29">
        <f>Tableau2[[#This Row],[Algo]]*Tableau2[[#This Row],[Glucides]]/10</f>
        <v>0</v>
      </c>
      <c r="H109" s="19">
        <f>ROUND(2*Tableau2[[#This Row],[Calcul NR]],0)/2+Tableau2[[#This Row],[Correction]]</f>
        <v>0</v>
      </c>
      <c r="I109" s="11">
        <v>100</v>
      </c>
      <c r="J109" s="13">
        <v>100</v>
      </c>
      <c r="K109" s="15">
        <f>MAX(ROUND(K108+IF(P108&lt;GLYCT3_MIN,-INCR_ALGO*IF(O108&gt;10,2,1),0)+IF(AND(P108&gt;=GLYCT3_MAX,P107&gt;=GLYCT3_MAX,P106&gt;=GLYCT3_MAX),INCR_ALGO*IF(O108&gt;10,2,1),0),2),0)</f>
        <v>1</v>
      </c>
      <c r="L109" s="15">
        <v>0</v>
      </c>
      <c r="M109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09" s="20">
        <f>Tableau2[[#This Row],[Algo (M)]]*Tableau2[[#This Row],[Glucides (M)]]/10</f>
        <v>0</v>
      </c>
      <c r="O109" s="20">
        <f>ROUND(2*Tableau2[[#This Row],[Calcul NR (M)]],0)/2+Tableau2[[#This Row],[Correction (M)]]</f>
        <v>0</v>
      </c>
      <c r="P109" s="13">
        <v>100</v>
      </c>
      <c r="Q109" s="18">
        <v>100</v>
      </c>
      <c r="R109" s="16">
        <f>MAX(ROUND(R108+IF(X108&lt;GLYCT3_MIN,-INCR_ALGO*IF(V108&gt;10,2,1),0)+IF(AND(X108&gt;GLYCT3_MAX,X107&gt;GLYCT3_MAX,X106&gt;GLYCT3_MAX),INCR_ALGO*IF(V108&gt;10,2,1),0),2),0)</f>
        <v>1</v>
      </c>
      <c r="S109" s="16">
        <v>0</v>
      </c>
      <c r="T109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09" s="21">
        <f>Tableau2[[#This Row],[Algo (S)]]*Tableau2[[#This Row],[Glucides (S)]]/10</f>
        <v>0</v>
      </c>
      <c r="V109" s="21">
        <f>ROUND(2*Tableau2[[#This Row],[Calcul NR (S)]],0)/2+Tableau2[[#This Row],[Correction (S)]]</f>
        <v>0</v>
      </c>
      <c r="W109" s="16">
        <v>10</v>
      </c>
      <c r="X109" s="18">
        <v>100</v>
      </c>
      <c r="Y109" s="21"/>
      <c r="Z109" s="22"/>
    </row>
    <row r="110" spans="1:26" x14ac:dyDescent="0.3">
      <c r="A110" s="36" t="s">
        <v>33</v>
      </c>
      <c r="B110" s="37">
        <v>45399</v>
      </c>
      <c r="C110" s="11">
        <v>100</v>
      </c>
      <c r="D110" s="19">
        <f>MAX(ROUND(D109+IF(I109&lt;GLYCT3_MIN,-INCR_ALGO*IF(H109&gt;10,2,1),0)+IF(AND(I109&gt;=GLYCT3_MAX,I108&gt;=GLYCT3_MAX,I107&gt;=GLYCT3_MAX),INCR_ALGO*IF(H109&gt;10,2,1),0),2),0)</f>
        <v>1</v>
      </c>
      <c r="E110" s="14">
        <v>0</v>
      </c>
      <c r="F110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10" s="29">
        <f>Tableau2[[#This Row],[Algo]]*Tableau2[[#This Row],[Glucides]]/10</f>
        <v>0</v>
      </c>
      <c r="H110" s="19">
        <f>ROUND(2*Tableau2[[#This Row],[Calcul NR]],0)/2+Tableau2[[#This Row],[Correction]]</f>
        <v>0</v>
      </c>
      <c r="I110" s="11">
        <v>100</v>
      </c>
      <c r="J110" s="13">
        <v>100</v>
      </c>
      <c r="K110" s="15">
        <f>MAX(ROUND(K109+IF(P109&lt;GLYCT3_MIN,-INCR_ALGO*IF(O109&gt;10,2,1),0)+IF(AND(P109&gt;=GLYCT3_MAX,P108&gt;=GLYCT3_MAX,P107&gt;=GLYCT3_MAX),INCR_ALGO*IF(O109&gt;10,2,1),0),2),0)</f>
        <v>1</v>
      </c>
      <c r="L110" s="15">
        <v>0</v>
      </c>
      <c r="M110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10" s="20">
        <f>Tableau2[[#This Row],[Algo (M)]]*Tableau2[[#This Row],[Glucides (M)]]/10</f>
        <v>0</v>
      </c>
      <c r="O110" s="20">
        <f>ROUND(2*Tableau2[[#This Row],[Calcul NR (M)]],0)/2+Tableau2[[#This Row],[Correction (M)]]</f>
        <v>0</v>
      </c>
      <c r="P110" s="13">
        <v>100</v>
      </c>
      <c r="Q110" s="18">
        <v>100</v>
      </c>
      <c r="R110" s="16">
        <f>MAX(ROUND(R109+IF(X109&lt;GLYCT3_MIN,-INCR_ALGO*IF(V109&gt;10,2,1),0)+IF(AND(X109&gt;GLYCT3_MAX,X108&gt;GLYCT3_MAX,X107&gt;GLYCT3_MAX),INCR_ALGO*IF(V109&gt;10,2,1),0),2),0)</f>
        <v>1</v>
      </c>
      <c r="S110" s="16">
        <v>0</v>
      </c>
      <c r="T110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10" s="21">
        <f>Tableau2[[#This Row],[Algo (S)]]*Tableau2[[#This Row],[Glucides (S)]]/10</f>
        <v>0</v>
      </c>
      <c r="V110" s="21">
        <f>ROUND(2*Tableau2[[#This Row],[Calcul NR (S)]],0)/2+Tableau2[[#This Row],[Correction (S)]]</f>
        <v>0</v>
      </c>
      <c r="W110" s="16">
        <v>10</v>
      </c>
      <c r="X110" s="18">
        <v>100</v>
      </c>
      <c r="Y110" s="21"/>
      <c r="Z110" s="22"/>
    </row>
    <row r="111" spans="1:26" x14ac:dyDescent="0.3">
      <c r="A111" s="36" t="s">
        <v>29</v>
      </c>
      <c r="B111" s="37">
        <v>45400</v>
      </c>
      <c r="C111" s="11">
        <v>100</v>
      </c>
      <c r="D111" s="19">
        <f>MAX(ROUND(D110+IF(I110&lt;GLYCT3_MIN,-INCR_ALGO*IF(H110&gt;10,2,1),0)+IF(AND(I110&gt;=GLYCT3_MAX,I109&gt;=GLYCT3_MAX,I108&gt;=GLYCT3_MAX),INCR_ALGO*IF(H110&gt;10,2,1),0),2),0)</f>
        <v>1</v>
      </c>
      <c r="E111" s="14">
        <v>0</v>
      </c>
      <c r="F111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11" s="29">
        <f>Tableau2[[#This Row],[Algo]]*Tableau2[[#This Row],[Glucides]]/10</f>
        <v>0</v>
      </c>
      <c r="H111" s="19">
        <f>ROUND(2*Tableau2[[#This Row],[Calcul NR]],0)/2+Tableau2[[#This Row],[Correction]]</f>
        <v>0</v>
      </c>
      <c r="I111" s="11">
        <v>100</v>
      </c>
      <c r="J111" s="13">
        <v>100</v>
      </c>
      <c r="K111" s="15">
        <f>MAX(ROUND(K110+IF(P110&lt;GLYCT3_MIN,-INCR_ALGO*IF(O110&gt;10,2,1),0)+IF(AND(P110&gt;=GLYCT3_MAX,P109&gt;=GLYCT3_MAX,P108&gt;=GLYCT3_MAX),INCR_ALGO*IF(O110&gt;10,2,1),0),2),0)</f>
        <v>1</v>
      </c>
      <c r="L111" s="15">
        <v>0</v>
      </c>
      <c r="M111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11" s="20">
        <f>Tableau2[[#This Row],[Algo (M)]]*Tableau2[[#This Row],[Glucides (M)]]/10</f>
        <v>0</v>
      </c>
      <c r="O111" s="20">
        <f>ROUND(2*Tableau2[[#This Row],[Calcul NR (M)]],0)/2+Tableau2[[#This Row],[Correction (M)]]</f>
        <v>0</v>
      </c>
      <c r="P111" s="13">
        <v>100</v>
      </c>
      <c r="Q111" s="18">
        <v>100</v>
      </c>
      <c r="R111" s="16">
        <f>MAX(ROUND(R110+IF(X110&lt;GLYCT3_MIN,-INCR_ALGO*IF(V110&gt;10,2,1),0)+IF(AND(X110&gt;GLYCT3_MAX,X109&gt;GLYCT3_MAX,X108&gt;GLYCT3_MAX),INCR_ALGO*IF(V110&gt;10,2,1),0),2),0)</f>
        <v>1</v>
      </c>
      <c r="S111" s="16">
        <v>0</v>
      </c>
      <c r="T111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11" s="21">
        <f>Tableau2[[#This Row],[Algo (S)]]*Tableau2[[#This Row],[Glucides (S)]]/10</f>
        <v>0</v>
      </c>
      <c r="V111" s="21">
        <f>ROUND(2*Tableau2[[#This Row],[Calcul NR (S)]],0)/2+Tableau2[[#This Row],[Correction (S)]]</f>
        <v>0</v>
      </c>
      <c r="W111" s="16">
        <v>10</v>
      </c>
      <c r="X111" s="18">
        <v>100</v>
      </c>
      <c r="Y111" s="21"/>
      <c r="Z111" s="22"/>
    </row>
    <row r="112" spans="1:26" x14ac:dyDescent="0.3">
      <c r="A112" s="36" t="s">
        <v>30</v>
      </c>
      <c r="B112" s="37">
        <v>45401</v>
      </c>
      <c r="C112" s="11">
        <v>100</v>
      </c>
      <c r="D112" s="19">
        <f>MAX(ROUND(D111+IF(I111&lt;GLYCT3_MIN,-INCR_ALGO*IF(H111&gt;10,2,1),0)+IF(AND(I111&gt;=GLYCT3_MAX,I110&gt;=GLYCT3_MAX,I109&gt;=GLYCT3_MAX),INCR_ALGO*IF(H111&gt;10,2,1),0),2),0)</f>
        <v>1</v>
      </c>
      <c r="E112" s="14">
        <v>0</v>
      </c>
      <c r="F112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12" s="29">
        <f>Tableau2[[#This Row],[Algo]]*Tableau2[[#This Row],[Glucides]]/10</f>
        <v>0</v>
      </c>
      <c r="H112" s="19">
        <f>ROUND(2*Tableau2[[#This Row],[Calcul NR]],0)/2+Tableau2[[#This Row],[Correction]]</f>
        <v>0</v>
      </c>
      <c r="I112" s="11">
        <v>100</v>
      </c>
      <c r="J112" s="13">
        <v>100</v>
      </c>
      <c r="K112" s="15">
        <f>MAX(ROUND(K111+IF(P111&lt;GLYCT3_MIN,-INCR_ALGO*IF(O111&gt;10,2,1),0)+IF(AND(P111&gt;=GLYCT3_MAX,P110&gt;=GLYCT3_MAX,P109&gt;=GLYCT3_MAX),INCR_ALGO*IF(O111&gt;10,2,1),0),2),0)</f>
        <v>1</v>
      </c>
      <c r="L112" s="15">
        <v>0</v>
      </c>
      <c r="M112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12" s="20">
        <f>Tableau2[[#This Row],[Algo (M)]]*Tableau2[[#This Row],[Glucides (M)]]/10</f>
        <v>0</v>
      </c>
      <c r="O112" s="20">
        <f>ROUND(2*Tableau2[[#This Row],[Calcul NR (M)]],0)/2+Tableau2[[#This Row],[Correction (M)]]</f>
        <v>0</v>
      </c>
      <c r="P112" s="13">
        <v>100</v>
      </c>
      <c r="Q112" s="18">
        <v>100</v>
      </c>
      <c r="R112" s="16">
        <f>MAX(ROUND(R111+IF(X111&lt;GLYCT3_MIN,-INCR_ALGO*IF(V111&gt;10,2,1),0)+IF(AND(X111&gt;GLYCT3_MAX,X110&gt;GLYCT3_MAX,X109&gt;GLYCT3_MAX),INCR_ALGO*IF(V111&gt;10,2,1),0),2),0)</f>
        <v>1</v>
      </c>
      <c r="S112" s="16">
        <v>0</v>
      </c>
      <c r="T112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12" s="21">
        <f>Tableau2[[#This Row],[Algo (S)]]*Tableau2[[#This Row],[Glucides (S)]]/10</f>
        <v>0</v>
      </c>
      <c r="V112" s="21">
        <f>ROUND(2*Tableau2[[#This Row],[Calcul NR (S)]],0)/2+Tableau2[[#This Row],[Correction (S)]]</f>
        <v>0</v>
      </c>
      <c r="W112" s="16">
        <v>10</v>
      </c>
      <c r="X112" s="18">
        <v>100</v>
      </c>
      <c r="Y112" s="21"/>
      <c r="Z112" s="22"/>
    </row>
    <row r="113" spans="1:26" x14ac:dyDescent="0.3">
      <c r="A113" s="36" t="s">
        <v>31</v>
      </c>
      <c r="B113" s="37">
        <v>45402</v>
      </c>
      <c r="C113" s="11">
        <v>100</v>
      </c>
      <c r="D113" s="19">
        <f>MAX(ROUND(D112+IF(I112&lt;GLYCT3_MIN,-INCR_ALGO*IF(H112&gt;10,2,1),0)+IF(AND(I112&gt;=GLYCT3_MAX,I111&gt;=GLYCT3_MAX,I110&gt;=GLYCT3_MAX),INCR_ALGO*IF(H112&gt;10,2,1),0),2),0)</f>
        <v>1</v>
      </c>
      <c r="E113" s="14">
        <v>0</v>
      </c>
      <c r="F113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13" s="29">
        <f>Tableau2[[#This Row],[Algo]]*Tableau2[[#This Row],[Glucides]]/10</f>
        <v>0</v>
      </c>
      <c r="H113" s="19">
        <f>ROUND(2*Tableau2[[#This Row],[Calcul NR]],0)/2+Tableau2[[#This Row],[Correction]]</f>
        <v>0</v>
      </c>
      <c r="I113" s="11">
        <v>100</v>
      </c>
      <c r="J113" s="13">
        <v>100</v>
      </c>
      <c r="K113" s="15">
        <f>MAX(ROUND(K112+IF(P112&lt;GLYCT3_MIN,-INCR_ALGO*IF(O112&gt;10,2,1),0)+IF(AND(P112&gt;=GLYCT3_MAX,P111&gt;=GLYCT3_MAX,P110&gt;=GLYCT3_MAX),INCR_ALGO*IF(O112&gt;10,2,1),0),2),0)</f>
        <v>1</v>
      </c>
      <c r="L113" s="15">
        <v>0</v>
      </c>
      <c r="M113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13" s="20">
        <f>Tableau2[[#This Row],[Algo (M)]]*Tableau2[[#This Row],[Glucides (M)]]/10</f>
        <v>0</v>
      </c>
      <c r="O113" s="20">
        <f>ROUND(2*Tableau2[[#This Row],[Calcul NR (M)]],0)/2+Tableau2[[#This Row],[Correction (M)]]</f>
        <v>0</v>
      </c>
      <c r="P113" s="13">
        <v>100</v>
      </c>
      <c r="Q113" s="18">
        <v>100</v>
      </c>
      <c r="R113" s="16">
        <f>MAX(ROUND(R112+IF(X112&lt;GLYCT3_MIN,-INCR_ALGO*IF(V112&gt;10,2,1),0)+IF(AND(X112&gt;GLYCT3_MAX,X111&gt;GLYCT3_MAX,X110&gt;GLYCT3_MAX),INCR_ALGO*IF(V112&gt;10,2,1),0),2),0)</f>
        <v>1</v>
      </c>
      <c r="S113" s="16">
        <v>0</v>
      </c>
      <c r="T113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13" s="21">
        <f>Tableau2[[#This Row],[Algo (S)]]*Tableau2[[#This Row],[Glucides (S)]]/10</f>
        <v>0</v>
      </c>
      <c r="V113" s="21">
        <f>ROUND(2*Tableau2[[#This Row],[Calcul NR (S)]],0)/2+Tableau2[[#This Row],[Correction (S)]]</f>
        <v>0</v>
      </c>
      <c r="W113" s="16">
        <v>10</v>
      </c>
      <c r="X113" s="18">
        <v>100</v>
      </c>
      <c r="Y113" s="21"/>
      <c r="Z113" s="22"/>
    </row>
    <row r="114" spans="1:26" x14ac:dyDescent="0.3">
      <c r="A114" s="36" t="s">
        <v>32</v>
      </c>
      <c r="B114" s="37">
        <v>45403</v>
      </c>
      <c r="C114" s="11">
        <v>100</v>
      </c>
      <c r="D114" s="19">
        <f>MAX(ROUND(D113+IF(I113&lt;GLYCT3_MIN,-INCR_ALGO*IF(H113&gt;10,2,1),0)+IF(AND(I113&gt;=GLYCT3_MAX,I112&gt;=GLYCT3_MAX,I111&gt;=GLYCT3_MAX),INCR_ALGO*IF(H113&gt;10,2,1),0),2),0)</f>
        <v>1</v>
      </c>
      <c r="E114" s="14">
        <v>0</v>
      </c>
      <c r="F114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14" s="29">
        <f>Tableau2[[#This Row],[Algo]]*Tableau2[[#This Row],[Glucides]]/10</f>
        <v>0</v>
      </c>
      <c r="H114" s="19">
        <f>ROUND(2*Tableau2[[#This Row],[Calcul NR]],0)/2+Tableau2[[#This Row],[Correction]]</f>
        <v>0</v>
      </c>
      <c r="I114" s="11">
        <v>100</v>
      </c>
      <c r="J114" s="13">
        <v>100</v>
      </c>
      <c r="K114" s="15">
        <f>MAX(ROUND(K113+IF(P113&lt;GLYCT3_MIN,-INCR_ALGO*IF(O113&gt;10,2,1),0)+IF(AND(P113&gt;=GLYCT3_MAX,P112&gt;=GLYCT3_MAX,P111&gt;=GLYCT3_MAX),INCR_ALGO*IF(O113&gt;10,2,1),0),2),0)</f>
        <v>1</v>
      </c>
      <c r="L114" s="15">
        <v>0</v>
      </c>
      <c r="M114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14" s="20">
        <f>Tableau2[[#This Row],[Algo (M)]]*Tableau2[[#This Row],[Glucides (M)]]/10</f>
        <v>0</v>
      </c>
      <c r="O114" s="20">
        <f>ROUND(2*Tableau2[[#This Row],[Calcul NR (M)]],0)/2+Tableau2[[#This Row],[Correction (M)]]</f>
        <v>0</v>
      </c>
      <c r="P114" s="13">
        <v>100</v>
      </c>
      <c r="Q114" s="18">
        <v>100</v>
      </c>
      <c r="R114" s="16">
        <f>MAX(ROUND(R113+IF(X113&lt;GLYCT3_MIN,-INCR_ALGO*IF(V113&gt;10,2,1),0)+IF(AND(X113&gt;GLYCT3_MAX,X112&gt;GLYCT3_MAX,X111&gt;GLYCT3_MAX),INCR_ALGO*IF(V113&gt;10,2,1),0),2),0)</f>
        <v>1</v>
      </c>
      <c r="S114" s="16">
        <v>0</v>
      </c>
      <c r="T114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14" s="21">
        <f>Tableau2[[#This Row],[Algo (S)]]*Tableau2[[#This Row],[Glucides (S)]]/10</f>
        <v>0</v>
      </c>
      <c r="V114" s="21">
        <f>ROUND(2*Tableau2[[#This Row],[Calcul NR (S)]],0)/2+Tableau2[[#This Row],[Correction (S)]]</f>
        <v>0</v>
      </c>
      <c r="W114" s="16">
        <v>10</v>
      </c>
      <c r="X114" s="18">
        <v>100</v>
      </c>
      <c r="Y114" s="21"/>
      <c r="Z114" s="22"/>
    </row>
    <row r="115" spans="1:26" x14ac:dyDescent="0.3">
      <c r="A115" s="36" t="s">
        <v>28</v>
      </c>
      <c r="B115" s="37">
        <v>45404</v>
      </c>
      <c r="C115" s="11">
        <v>100</v>
      </c>
      <c r="D115" s="19">
        <f>MAX(ROUND(D114+IF(I114&lt;GLYCT3_MIN,-INCR_ALGO*IF(H114&gt;10,2,1),0)+IF(AND(I114&gt;=GLYCT3_MAX,I113&gt;=GLYCT3_MAX,I112&gt;=GLYCT3_MAX),INCR_ALGO*IF(H114&gt;10,2,1),0),2),0)</f>
        <v>1</v>
      </c>
      <c r="E115" s="14">
        <v>0</v>
      </c>
      <c r="F115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15" s="29">
        <f>Tableau2[[#This Row],[Algo]]*Tableau2[[#This Row],[Glucides]]/10</f>
        <v>0</v>
      </c>
      <c r="H115" s="19">
        <f>ROUND(2*Tableau2[[#This Row],[Calcul NR]],0)/2+Tableau2[[#This Row],[Correction]]</f>
        <v>0</v>
      </c>
      <c r="I115" s="11">
        <v>100</v>
      </c>
      <c r="J115" s="13">
        <v>100</v>
      </c>
      <c r="K115" s="15">
        <f>MAX(ROUND(K114+IF(P114&lt;GLYCT3_MIN,-INCR_ALGO*IF(O114&gt;10,2,1),0)+IF(AND(P114&gt;=GLYCT3_MAX,P113&gt;=GLYCT3_MAX,P112&gt;=GLYCT3_MAX),INCR_ALGO*IF(O114&gt;10,2,1),0),2),0)</f>
        <v>1</v>
      </c>
      <c r="L115" s="15">
        <v>0</v>
      </c>
      <c r="M115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15" s="20">
        <f>Tableau2[[#This Row],[Algo (M)]]*Tableau2[[#This Row],[Glucides (M)]]/10</f>
        <v>0</v>
      </c>
      <c r="O115" s="20">
        <f>ROUND(2*Tableau2[[#This Row],[Calcul NR (M)]],0)/2+Tableau2[[#This Row],[Correction (M)]]</f>
        <v>0</v>
      </c>
      <c r="P115" s="13">
        <v>100</v>
      </c>
      <c r="Q115" s="18">
        <v>100</v>
      </c>
      <c r="R115" s="16">
        <f>MAX(ROUND(R114+IF(X114&lt;GLYCT3_MIN,-INCR_ALGO*IF(V114&gt;10,2,1),0)+IF(AND(X114&gt;GLYCT3_MAX,X113&gt;GLYCT3_MAX,X112&gt;GLYCT3_MAX),INCR_ALGO*IF(V114&gt;10,2,1),0),2),0)</f>
        <v>1</v>
      </c>
      <c r="S115" s="16">
        <v>0</v>
      </c>
      <c r="T115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15" s="21">
        <f>Tableau2[[#This Row],[Algo (S)]]*Tableau2[[#This Row],[Glucides (S)]]/10</f>
        <v>0</v>
      </c>
      <c r="V115" s="21">
        <f>ROUND(2*Tableau2[[#This Row],[Calcul NR (S)]],0)/2+Tableau2[[#This Row],[Correction (S)]]</f>
        <v>0</v>
      </c>
      <c r="W115" s="16">
        <v>10</v>
      </c>
      <c r="X115" s="18">
        <v>100</v>
      </c>
      <c r="Y115" s="21"/>
      <c r="Z115" s="22"/>
    </row>
    <row r="116" spans="1:26" x14ac:dyDescent="0.3">
      <c r="A116" s="36" t="s">
        <v>27</v>
      </c>
      <c r="B116" s="37">
        <v>45405</v>
      </c>
      <c r="C116" s="11">
        <v>100</v>
      </c>
      <c r="D116" s="19">
        <f>MAX(ROUND(D115+IF(I115&lt;GLYCT3_MIN,-INCR_ALGO*IF(H115&gt;10,2,1),0)+IF(AND(I115&gt;=GLYCT3_MAX,I114&gt;=GLYCT3_MAX,I113&gt;=GLYCT3_MAX),INCR_ALGO*IF(H115&gt;10,2,1),0),2),0)</f>
        <v>1</v>
      </c>
      <c r="E116" s="14">
        <v>0</v>
      </c>
      <c r="F116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16" s="29">
        <f>Tableau2[[#This Row],[Algo]]*Tableau2[[#This Row],[Glucides]]/10</f>
        <v>0</v>
      </c>
      <c r="H116" s="19">
        <f>ROUND(2*Tableau2[[#This Row],[Calcul NR]],0)/2+Tableau2[[#This Row],[Correction]]</f>
        <v>0</v>
      </c>
      <c r="I116" s="11">
        <v>100</v>
      </c>
      <c r="J116" s="13">
        <v>100</v>
      </c>
      <c r="K116" s="15">
        <f>MAX(ROUND(K115+IF(P115&lt;GLYCT3_MIN,-INCR_ALGO*IF(O115&gt;10,2,1),0)+IF(AND(P115&gt;=GLYCT3_MAX,P114&gt;=GLYCT3_MAX,P113&gt;=GLYCT3_MAX),INCR_ALGO*IF(O115&gt;10,2,1),0),2),0)</f>
        <v>1</v>
      </c>
      <c r="L116" s="15">
        <v>0</v>
      </c>
      <c r="M116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16" s="20">
        <f>Tableau2[[#This Row],[Algo (M)]]*Tableau2[[#This Row],[Glucides (M)]]/10</f>
        <v>0</v>
      </c>
      <c r="O116" s="20">
        <f>ROUND(2*Tableau2[[#This Row],[Calcul NR (M)]],0)/2+Tableau2[[#This Row],[Correction (M)]]</f>
        <v>0</v>
      </c>
      <c r="P116" s="13">
        <v>100</v>
      </c>
      <c r="Q116" s="18">
        <v>100</v>
      </c>
      <c r="R116" s="16">
        <f>MAX(ROUND(R115+IF(X115&lt;GLYCT3_MIN,-INCR_ALGO*IF(V115&gt;10,2,1),0)+IF(AND(X115&gt;GLYCT3_MAX,X114&gt;GLYCT3_MAX,X113&gt;GLYCT3_MAX),INCR_ALGO*IF(V115&gt;10,2,1),0),2),0)</f>
        <v>1</v>
      </c>
      <c r="S116" s="16">
        <v>0</v>
      </c>
      <c r="T116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16" s="21">
        <f>Tableau2[[#This Row],[Algo (S)]]*Tableau2[[#This Row],[Glucides (S)]]/10</f>
        <v>0</v>
      </c>
      <c r="V116" s="21">
        <f>ROUND(2*Tableau2[[#This Row],[Calcul NR (S)]],0)/2+Tableau2[[#This Row],[Correction (S)]]</f>
        <v>0</v>
      </c>
      <c r="W116" s="16">
        <v>10</v>
      </c>
      <c r="X116" s="18">
        <v>100</v>
      </c>
      <c r="Y116" s="21"/>
      <c r="Z116" s="22"/>
    </row>
    <row r="117" spans="1:26" x14ac:dyDescent="0.3">
      <c r="A117" s="36" t="s">
        <v>33</v>
      </c>
      <c r="B117" s="37">
        <v>45406</v>
      </c>
      <c r="C117" s="11">
        <v>100</v>
      </c>
      <c r="D117" s="19">
        <f>MAX(ROUND(D116+IF(I116&lt;GLYCT3_MIN,-INCR_ALGO*IF(H116&gt;10,2,1),0)+IF(AND(I116&gt;=GLYCT3_MAX,I115&gt;=GLYCT3_MAX,I114&gt;=GLYCT3_MAX),INCR_ALGO*IF(H116&gt;10,2,1),0),2),0)</f>
        <v>1</v>
      </c>
      <c r="E117" s="14">
        <v>0</v>
      </c>
      <c r="F117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17" s="29">
        <f>Tableau2[[#This Row],[Algo]]*Tableau2[[#This Row],[Glucides]]/10</f>
        <v>0</v>
      </c>
      <c r="H117" s="19">
        <f>ROUND(2*Tableau2[[#This Row],[Calcul NR]],0)/2+Tableau2[[#This Row],[Correction]]</f>
        <v>0</v>
      </c>
      <c r="I117" s="11">
        <v>100</v>
      </c>
      <c r="J117" s="13">
        <v>100</v>
      </c>
      <c r="K117" s="15">
        <f>MAX(ROUND(K116+IF(P116&lt;GLYCT3_MIN,-INCR_ALGO*IF(O116&gt;10,2,1),0)+IF(AND(P116&gt;=GLYCT3_MAX,P115&gt;=GLYCT3_MAX,P114&gt;=GLYCT3_MAX),INCR_ALGO*IF(O116&gt;10,2,1),0),2),0)</f>
        <v>1</v>
      </c>
      <c r="L117" s="15">
        <v>0</v>
      </c>
      <c r="M117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17" s="20">
        <f>Tableau2[[#This Row],[Algo (M)]]*Tableau2[[#This Row],[Glucides (M)]]/10</f>
        <v>0</v>
      </c>
      <c r="O117" s="20">
        <f>ROUND(2*Tableau2[[#This Row],[Calcul NR (M)]],0)/2+Tableau2[[#This Row],[Correction (M)]]</f>
        <v>0</v>
      </c>
      <c r="P117" s="13">
        <v>100</v>
      </c>
      <c r="Q117" s="18">
        <v>100</v>
      </c>
      <c r="R117" s="16">
        <f>MAX(ROUND(R116+IF(X116&lt;GLYCT3_MIN,-INCR_ALGO*IF(V116&gt;10,2,1),0)+IF(AND(X116&gt;GLYCT3_MAX,X115&gt;GLYCT3_MAX,X114&gt;GLYCT3_MAX),INCR_ALGO*IF(V116&gt;10,2,1),0),2),0)</f>
        <v>1</v>
      </c>
      <c r="S117" s="16">
        <v>0</v>
      </c>
      <c r="T117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17" s="21">
        <f>Tableau2[[#This Row],[Algo (S)]]*Tableau2[[#This Row],[Glucides (S)]]/10</f>
        <v>0</v>
      </c>
      <c r="V117" s="21">
        <f>ROUND(2*Tableau2[[#This Row],[Calcul NR (S)]],0)/2+Tableau2[[#This Row],[Correction (S)]]</f>
        <v>0</v>
      </c>
      <c r="W117" s="16">
        <v>10</v>
      </c>
      <c r="X117" s="18">
        <v>100</v>
      </c>
      <c r="Y117" s="21"/>
      <c r="Z117" s="22"/>
    </row>
    <row r="118" spans="1:26" x14ac:dyDescent="0.3">
      <c r="A118" s="36" t="s">
        <v>29</v>
      </c>
      <c r="B118" s="37">
        <v>45407</v>
      </c>
      <c r="C118" s="11">
        <v>100</v>
      </c>
      <c r="D118" s="19">
        <f>MAX(ROUND(D117+IF(I117&lt;GLYCT3_MIN,-INCR_ALGO*IF(H117&gt;10,2,1),0)+IF(AND(I117&gt;=GLYCT3_MAX,I116&gt;=GLYCT3_MAX,I115&gt;=GLYCT3_MAX),INCR_ALGO*IF(H117&gt;10,2,1),0),2),0)</f>
        <v>1</v>
      </c>
      <c r="E118" s="14">
        <v>0</v>
      </c>
      <c r="F118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18" s="29">
        <f>Tableau2[[#This Row],[Algo]]*Tableau2[[#This Row],[Glucides]]/10</f>
        <v>0</v>
      </c>
      <c r="H118" s="19">
        <f>ROUND(2*Tableau2[[#This Row],[Calcul NR]],0)/2+Tableau2[[#This Row],[Correction]]</f>
        <v>0</v>
      </c>
      <c r="I118" s="11">
        <v>100</v>
      </c>
      <c r="J118" s="13">
        <v>100</v>
      </c>
      <c r="K118" s="15">
        <f>MAX(ROUND(K117+IF(P117&lt;GLYCT3_MIN,-INCR_ALGO*IF(O117&gt;10,2,1),0)+IF(AND(P117&gt;=GLYCT3_MAX,P116&gt;=GLYCT3_MAX,P115&gt;=GLYCT3_MAX),INCR_ALGO*IF(O117&gt;10,2,1),0),2),0)</f>
        <v>1</v>
      </c>
      <c r="L118" s="15">
        <v>0</v>
      </c>
      <c r="M118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18" s="20">
        <f>Tableau2[[#This Row],[Algo (M)]]*Tableau2[[#This Row],[Glucides (M)]]/10</f>
        <v>0</v>
      </c>
      <c r="O118" s="20">
        <f>ROUND(2*Tableau2[[#This Row],[Calcul NR (M)]],0)/2+Tableau2[[#This Row],[Correction (M)]]</f>
        <v>0</v>
      </c>
      <c r="P118" s="13">
        <v>100</v>
      </c>
      <c r="Q118" s="18">
        <v>100</v>
      </c>
      <c r="R118" s="16">
        <f>MAX(ROUND(R117+IF(X117&lt;GLYCT3_MIN,-INCR_ALGO*IF(V117&gt;10,2,1),0)+IF(AND(X117&gt;GLYCT3_MAX,X116&gt;GLYCT3_MAX,X115&gt;GLYCT3_MAX),INCR_ALGO*IF(V117&gt;10,2,1),0),2),0)</f>
        <v>1</v>
      </c>
      <c r="S118" s="16">
        <v>0</v>
      </c>
      <c r="T118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18" s="21">
        <f>Tableau2[[#This Row],[Algo (S)]]*Tableau2[[#This Row],[Glucides (S)]]/10</f>
        <v>0</v>
      </c>
      <c r="V118" s="21">
        <f>ROUND(2*Tableau2[[#This Row],[Calcul NR (S)]],0)/2+Tableau2[[#This Row],[Correction (S)]]</f>
        <v>0</v>
      </c>
      <c r="W118" s="16">
        <v>10</v>
      </c>
      <c r="X118" s="18">
        <v>100</v>
      </c>
      <c r="Y118" s="21"/>
      <c r="Z118" s="22"/>
    </row>
    <row r="119" spans="1:26" x14ac:dyDescent="0.3">
      <c r="A119" s="36" t="s">
        <v>30</v>
      </c>
      <c r="B119" s="37">
        <v>45408</v>
      </c>
      <c r="C119" s="11">
        <v>100</v>
      </c>
      <c r="D119" s="19">
        <f>MAX(ROUND(D118+IF(I118&lt;GLYCT3_MIN,-INCR_ALGO*IF(H118&gt;10,2,1),0)+IF(AND(I118&gt;=GLYCT3_MAX,I117&gt;=GLYCT3_MAX,I116&gt;=GLYCT3_MAX),INCR_ALGO*IF(H118&gt;10,2,1),0),2),0)</f>
        <v>1</v>
      </c>
      <c r="E119" s="14">
        <v>0</v>
      </c>
      <c r="F119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19" s="29">
        <f>Tableau2[[#This Row],[Algo]]*Tableau2[[#This Row],[Glucides]]/10</f>
        <v>0</v>
      </c>
      <c r="H119" s="19">
        <f>ROUND(2*Tableau2[[#This Row],[Calcul NR]],0)/2+Tableau2[[#This Row],[Correction]]</f>
        <v>0</v>
      </c>
      <c r="I119" s="11">
        <v>100</v>
      </c>
      <c r="J119" s="13">
        <v>100</v>
      </c>
      <c r="K119" s="15">
        <f>MAX(ROUND(K118+IF(P118&lt;GLYCT3_MIN,-INCR_ALGO*IF(O118&gt;10,2,1),0)+IF(AND(P118&gt;=GLYCT3_MAX,P117&gt;=GLYCT3_MAX,P116&gt;=GLYCT3_MAX),INCR_ALGO*IF(O118&gt;10,2,1),0),2),0)</f>
        <v>1</v>
      </c>
      <c r="L119" s="15">
        <v>0</v>
      </c>
      <c r="M119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19" s="20">
        <f>Tableau2[[#This Row],[Algo (M)]]*Tableau2[[#This Row],[Glucides (M)]]/10</f>
        <v>0</v>
      </c>
      <c r="O119" s="20">
        <f>ROUND(2*Tableau2[[#This Row],[Calcul NR (M)]],0)/2+Tableau2[[#This Row],[Correction (M)]]</f>
        <v>0</v>
      </c>
      <c r="P119" s="13">
        <v>100</v>
      </c>
      <c r="Q119" s="18">
        <v>100</v>
      </c>
      <c r="R119" s="16">
        <f>MAX(ROUND(R118+IF(X118&lt;GLYCT3_MIN,-INCR_ALGO*IF(V118&gt;10,2,1),0)+IF(AND(X118&gt;GLYCT3_MAX,X117&gt;GLYCT3_MAX,X116&gt;GLYCT3_MAX),INCR_ALGO*IF(V118&gt;10,2,1),0),2),0)</f>
        <v>1</v>
      </c>
      <c r="S119" s="16">
        <v>0</v>
      </c>
      <c r="T119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19" s="21">
        <f>Tableau2[[#This Row],[Algo (S)]]*Tableau2[[#This Row],[Glucides (S)]]/10</f>
        <v>0</v>
      </c>
      <c r="V119" s="21">
        <f>ROUND(2*Tableau2[[#This Row],[Calcul NR (S)]],0)/2+Tableau2[[#This Row],[Correction (S)]]</f>
        <v>0</v>
      </c>
      <c r="W119" s="16">
        <v>10</v>
      </c>
      <c r="X119" s="18">
        <v>100</v>
      </c>
      <c r="Y119" s="21"/>
      <c r="Z119" s="22"/>
    </row>
    <row r="120" spans="1:26" x14ac:dyDescent="0.3">
      <c r="A120" s="36" t="s">
        <v>31</v>
      </c>
      <c r="B120" s="37">
        <v>45409</v>
      </c>
      <c r="C120" s="11">
        <v>100</v>
      </c>
      <c r="D120" s="19">
        <f>MAX(ROUND(D119+IF(I119&lt;GLYCT3_MIN,-INCR_ALGO*IF(H119&gt;10,2,1),0)+IF(AND(I119&gt;=GLYCT3_MAX,I118&gt;=GLYCT3_MAX,I117&gt;=GLYCT3_MAX),INCR_ALGO*IF(H119&gt;10,2,1),0),2),0)</f>
        <v>1</v>
      </c>
      <c r="E120" s="14">
        <v>0</v>
      </c>
      <c r="F120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20" s="29">
        <f>Tableau2[[#This Row],[Algo]]*Tableau2[[#This Row],[Glucides]]/10</f>
        <v>0</v>
      </c>
      <c r="H120" s="19">
        <f>ROUND(2*Tableau2[[#This Row],[Calcul NR]],0)/2+Tableau2[[#This Row],[Correction]]</f>
        <v>0</v>
      </c>
      <c r="I120" s="11">
        <v>100</v>
      </c>
      <c r="J120" s="13">
        <v>100</v>
      </c>
      <c r="K120" s="15">
        <f>MAX(ROUND(K119+IF(P119&lt;GLYCT3_MIN,-INCR_ALGO*IF(O119&gt;10,2,1),0)+IF(AND(P119&gt;=GLYCT3_MAX,P118&gt;=GLYCT3_MAX,P117&gt;=GLYCT3_MAX),INCR_ALGO*IF(O119&gt;10,2,1),0),2),0)</f>
        <v>1</v>
      </c>
      <c r="L120" s="15">
        <v>0</v>
      </c>
      <c r="M120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20" s="20">
        <f>Tableau2[[#This Row],[Algo (M)]]*Tableau2[[#This Row],[Glucides (M)]]/10</f>
        <v>0</v>
      </c>
      <c r="O120" s="20">
        <f>ROUND(2*Tableau2[[#This Row],[Calcul NR (M)]],0)/2+Tableau2[[#This Row],[Correction (M)]]</f>
        <v>0</v>
      </c>
      <c r="P120" s="13">
        <v>100</v>
      </c>
      <c r="Q120" s="18">
        <v>100</v>
      </c>
      <c r="R120" s="16">
        <f>MAX(ROUND(R119+IF(X119&lt;GLYCT3_MIN,-INCR_ALGO*IF(V119&gt;10,2,1),0)+IF(AND(X119&gt;GLYCT3_MAX,X118&gt;GLYCT3_MAX,X117&gt;GLYCT3_MAX),INCR_ALGO*IF(V119&gt;10,2,1),0),2),0)</f>
        <v>1</v>
      </c>
      <c r="S120" s="16">
        <v>0</v>
      </c>
      <c r="T120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20" s="21">
        <f>Tableau2[[#This Row],[Algo (S)]]*Tableau2[[#This Row],[Glucides (S)]]/10</f>
        <v>0</v>
      </c>
      <c r="V120" s="21">
        <f>ROUND(2*Tableau2[[#This Row],[Calcul NR (S)]],0)/2+Tableau2[[#This Row],[Correction (S)]]</f>
        <v>0</v>
      </c>
      <c r="W120" s="16">
        <v>10</v>
      </c>
      <c r="X120" s="18">
        <v>100</v>
      </c>
      <c r="Y120" s="21"/>
      <c r="Z120" s="22"/>
    </row>
    <row r="121" spans="1:26" x14ac:dyDescent="0.3">
      <c r="A121" s="36" t="s">
        <v>32</v>
      </c>
      <c r="B121" s="37">
        <v>45410</v>
      </c>
      <c r="C121" s="11">
        <v>100</v>
      </c>
      <c r="D121" s="19">
        <f>MAX(ROUND(D120+IF(I120&lt;GLYCT3_MIN,-INCR_ALGO*IF(H120&gt;10,2,1),0)+IF(AND(I120&gt;=GLYCT3_MAX,I119&gt;=GLYCT3_MAX,I118&gt;=GLYCT3_MAX),INCR_ALGO*IF(H120&gt;10,2,1),0),2),0)</f>
        <v>1</v>
      </c>
      <c r="E121" s="14">
        <v>0</v>
      </c>
      <c r="F121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21" s="29">
        <f>Tableau2[[#This Row],[Algo]]*Tableau2[[#This Row],[Glucides]]/10</f>
        <v>0</v>
      </c>
      <c r="H121" s="19">
        <f>ROUND(2*Tableau2[[#This Row],[Calcul NR]],0)/2+Tableau2[[#This Row],[Correction]]</f>
        <v>0</v>
      </c>
      <c r="I121" s="11">
        <v>100</v>
      </c>
      <c r="J121" s="13">
        <v>100</v>
      </c>
      <c r="K121" s="15">
        <f>MAX(ROUND(K120+IF(P120&lt;GLYCT3_MIN,-INCR_ALGO*IF(O120&gt;10,2,1),0)+IF(AND(P120&gt;=GLYCT3_MAX,P119&gt;=GLYCT3_MAX,P118&gt;=GLYCT3_MAX),INCR_ALGO*IF(O120&gt;10,2,1),0),2),0)</f>
        <v>1</v>
      </c>
      <c r="L121" s="15">
        <v>0</v>
      </c>
      <c r="M121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21" s="20">
        <f>Tableau2[[#This Row],[Algo (M)]]*Tableau2[[#This Row],[Glucides (M)]]/10</f>
        <v>0</v>
      </c>
      <c r="O121" s="20">
        <f>ROUND(2*Tableau2[[#This Row],[Calcul NR (M)]],0)/2+Tableau2[[#This Row],[Correction (M)]]</f>
        <v>0</v>
      </c>
      <c r="P121" s="13">
        <v>100</v>
      </c>
      <c r="Q121" s="18">
        <v>100</v>
      </c>
      <c r="R121" s="16">
        <f>MAX(ROUND(R120+IF(X120&lt;GLYCT3_MIN,-INCR_ALGO*IF(V120&gt;10,2,1),0)+IF(AND(X120&gt;GLYCT3_MAX,X119&gt;GLYCT3_MAX,X118&gt;GLYCT3_MAX),INCR_ALGO*IF(V120&gt;10,2,1),0),2),0)</f>
        <v>1</v>
      </c>
      <c r="S121" s="16">
        <v>0</v>
      </c>
      <c r="T121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21" s="21">
        <f>Tableau2[[#This Row],[Algo (S)]]*Tableau2[[#This Row],[Glucides (S)]]/10</f>
        <v>0</v>
      </c>
      <c r="V121" s="21">
        <f>ROUND(2*Tableau2[[#This Row],[Calcul NR (S)]],0)/2+Tableau2[[#This Row],[Correction (S)]]</f>
        <v>0</v>
      </c>
      <c r="W121" s="16">
        <v>10</v>
      </c>
      <c r="X121" s="18">
        <v>100</v>
      </c>
      <c r="Y121" s="21"/>
      <c r="Z121" s="22"/>
    </row>
    <row r="122" spans="1:26" x14ac:dyDescent="0.3">
      <c r="A122" s="36" t="s">
        <v>28</v>
      </c>
      <c r="B122" s="37">
        <v>45411</v>
      </c>
      <c r="C122" s="11">
        <v>100</v>
      </c>
      <c r="D122" s="19">
        <f>MAX(ROUND(D121+IF(I121&lt;GLYCT3_MIN,-INCR_ALGO*IF(H121&gt;10,2,1),0)+IF(AND(I121&gt;=GLYCT3_MAX,I120&gt;=GLYCT3_MAX,I119&gt;=GLYCT3_MAX),INCR_ALGO*IF(H121&gt;10,2,1),0),2),0)</f>
        <v>1</v>
      </c>
      <c r="E122" s="14">
        <v>0</v>
      </c>
      <c r="F122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22" s="29">
        <f>Tableau2[[#This Row],[Algo]]*Tableau2[[#This Row],[Glucides]]/10</f>
        <v>0</v>
      </c>
      <c r="H122" s="19">
        <f>ROUND(2*Tableau2[[#This Row],[Calcul NR]],0)/2+Tableau2[[#This Row],[Correction]]</f>
        <v>0</v>
      </c>
      <c r="I122" s="11">
        <v>100</v>
      </c>
      <c r="J122" s="13">
        <v>100</v>
      </c>
      <c r="K122" s="15">
        <f>MAX(ROUND(K121+IF(P121&lt;GLYCT3_MIN,-INCR_ALGO*IF(O121&gt;10,2,1),0)+IF(AND(P121&gt;=GLYCT3_MAX,P120&gt;=GLYCT3_MAX,P119&gt;=GLYCT3_MAX),INCR_ALGO*IF(O121&gt;10,2,1),0),2),0)</f>
        <v>1</v>
      </c>
      <c r="L122" s="15">
        <v>0</v>
      </c>
      <c r="M122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22" s="20">
        <f>Tableau2[[#This Row],[Algo (M)]]*Tableau2[[#This Row],[Glucides (M)]]/10</f>
        <v>0</v>
      </c>
      <c r="O122" s="20">
        <f>ROUND(2*Tableau2[[#This Row],[Calcul NR (M)]],0)/2+Tableau2[[#This Row],[Correction (M)]]</f>
        <v>0</v>
      </c>
      <c r="P122" s="13">
        <v>100</v>
      </c>
      <c r="Q122" s="18">
        <v>100</v>
      </c>
      <c r="R122" s="16">
        <f>MAX(ROUND(R121+IF(X121&lt;GLYCT3_MIN,-INCR_ALGO*IF(V121&gt;10,2,1),0)+IF(AND(X121&gt;GLYCT3_MAX,X120&gt;GLYCT3_MAX,X119&gt;GLYCT3_MAX),INCR_ALGO*IF(V121&gt;10,2,1),0),2),0)</f>
        <v>1</v>
      </c>
      <c r="S122" s="16">
        <v>0</v>
      </c>
      <c r="T122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22" s="21">
        <f>Tableau2[[#This Row],[Algo (S)]]*Tableau2[[#This Row],[Glucides (S)]]/10</f>
        <v>0</v>
      </c>
      <c r="V122" s="21">
        <f>ROUND(2*Tableau2[[#This Row],[Calcul NR (S)]],0)/2+Tableau2[[#This Row],[Correction (S)]]</f>
        <v>0</v>
      </c>
      <c r="W122" s="16">
        <v>10</v>
      </c>
      <c r="X122" s="18">
        <v>100</v>
      </c>
      <c r="Y122" s="21"/>
      <c r="Z122" s="22"/>
    </row>
    <row r="123" spans="1:26" x14ac:dyDescent="0.3">
      <c r="A123" s="36" t="s">
        <v>27</v>
      </c>
      <c r="B123" s="37">
        <v>45412</v>
      </c>
      <c r="C123" s="11">
        <v>100</v>
      </c>
      <c r="D123" s="19">
        <f>MAX(ROUND(D122+IF(I122&lt;GLYCT3_MIN,-INCR_ALGO*IF(H122&gt;10,2,1),0)+IF(AND(I122&gt;=GLYCT3_MAX,I121&gt;=GLYCT3_MAX,I120&gt;=GLYCT3_MAX),INCR_ALGO*IF(H122&gt;10,2,1),0),2),0)</f>
        <v>1</v>
      </c>
      <c r="E123" s="14">
        <v>0</v>
      </c>
      <c r="F123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23" s="29">
        <f>Tableau2[[#This Row],[Algo]]*Tableau2[[#This Row],[Glucides]]/10</f>
        <v>0</v>
      </c>
      <c r="H123" s="19">
        <f>ROUND(2*Tableau2[[#This Row],[Calcul NR]],0)/2+Tableau2[[#This Row],[Correction]]</f>
        <v>0</v>
      </c>
      <c r="I123" s="11">
        <v>100</v>
      </c>
      <c r="J123" s="13">
        <v>100</v>
      </c>
      <c r="K123" s="15">
        <f>MAX(ROUND(K122+IF(P122&lt;GLYCT3_MIN,-INCR_ALGO*IF(O122&gt;10,2,1),0)+IF(AND(P122&gt;=GLYCT3_MAX,P121&gt;=GLYCT3_MAX,P120&gt;=GLYCT3_MAX),INCR_ALGO*IF(O122&gt;10,2,1),0),2),0)</f>
        <v>1</v>
      </c>
      <c r="L123" s="15">
        <v>0</v>
      </c>
      <c r="M123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23" s="20">
        <f>Tableau2[[#This Row],[Algo (M)]]*Tableau2[[#This Row],[Glucides (M)]]/10</f>
        <v>0</v>
      </c>
      <c r="O123" s="20">
        <f>ROUND(2*Tableau2[[#This Row],[Calcul NR (M)]],0)/2+Tableau2[[#This Row],[Correction (M)]]</f>
        <v>0</v>
      </c>
      <c r="P123" s="13">
        <v>100</v>
      </c>
      <c r="Q123" s="18">
        <v>100</v>
      </c>
      <c r="R123" s="16">
        <f>MAX(ROUND(R122+IF(X122&lt;GLYCT3_MIN,-INCR_ALGO*IF(V122&gt;10,2,1),0)+IF(AND(X122&gt;GLYCT3_MAX,X121&gt;GLYCT3_MAX,X120&gt;GLYCT3_MAX),INCR_ALGO*IF(V122&gt;10,2,1),0),2),0)</f>
        <v>1</v>
      </c>
      <c r="S123" s="16">
        <v>0</v>
      </c>
      <c r="T123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23" s="21">
        <f>Tableau2[[#This Row],[Algo (S)]]*Tableau2[[#This Row],[Glucides (S)]]/10</f>
        <v>0</v>
      </c>
      <c r="V123" s="21">
        <f>ROUND(2*Tableau2[[#This Row],[Calcul NR (S)]],0)/2+Tableau2[[#This Row],[Correction (S)]]</f>
        <v>0</v>
      </c>
      <c r="W123" s="16">
        <v>10</v>
      </c>
      <c r="X123" s="18">
        <v>100</v>
      </c>
      <c r="Y123" s="21"/>
      <c r="Z123" s="22"/>
    </row>
    <row r="124" spans="1:26" x14ac:dyDescent="0.3">
      <c r="A124" s="36" t="s">
        <v>33</v>
      </c>
      <c r="B124" s="37">
        <v>45413</v>
      </c>
      <c r="C124" s="11">
        <v>100</v>
      </c>
      <c r="D124" s="19">
        <f>MAX(ROUND(D123+IF(I123&lt;GLYCT3_MIN,-INCR_ALGO*IF(H123&gt;10,2,1),0)+IF(AND(I123&gt;=GLYCT3_MAX,I122&gt;=GLYCT3_MAX,I121&gt;=GLYCT3_MAX),INCR_ALGO*IF(H123&gt;10,2,1),0),2),0)</f>
        <v>1</v>
      </c>
      <c r="E124" s="14">
        <v>0</v>
      </c>
      <c r="F124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24" s="29">
        <f>Tableau2[[#This Row],[Algo]]*Tableau2[[#This Row],[Glucides]]/10</f>
        <v>0</v>
      </c>
      <c r="H124" s="19">
        <f>ROUND(2*Tableau2[[#This Row],[Calcul NR]],0)/2+Tableau2[[#This Row],[Correction]]</f>
        <v>0</v>
      </c>
      <c r="I124" s="11">
        <v>100</v>
      </c>
      <c r="J124" s="13">
        <v>100</v>
      </c>
      <c r="K124" s="15">
        <f>MAX(ROUND(K123+IF(P123&lt;GLYCT3_MIN,-INCR_ALGO*IF(O123&gt;10,2,1),0)+IF(AND(P123&gt;=GLYCT3_MAX,P122&gt;=GLYCT3_MAX,P121&gt;=GLYCT3_MAX),INCR_ALGO*IF(O123&gt;10,2,1),0),2),0)</f>
        <v>1</v>
      </c>
      <c r="L124" s="15">
        <v>0</v>
      </c>
      <c r="M124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24" s="20">
        <f>Tableau2[[#This Row],[Algo (M)]]*Tableau2[[#This Row],[Glucides (M)]]/10</f>
        <v>0</v>
      </c>
      <c r="O124" s="20">
        <f>ROUND(2*Tableau2[[#This Row],[Calcul NR (M)]],0)/2+Tableau2[[#This Row],[Correction (M)]]</f>
        <v>0</v>
      </c>
      <c r="P124" s="13">
        <v>100</v>
      </c>
      <c r="Q124" s="18">
        <v>100</v>
      </c>
      <c r="R124" s="16">
        <f>MAX(ROUND(R123+IF(X123&lt;GLYCT3_MIN,-INCR_ALGO*IF(V123&gt;10,2,1),0)+IF(AND(X123&gt;GLYCT3_MAX,X122&gt;GLYCT3_MAX,X121&gt;GLYCT3_MAX),INCR_ALGO*IF(V123&gt;10,2,1),0),2),0)</f>
        <v>1</v>
      </c>
      <c r="S124" s="16">
        <v>0</v>
      </c>
      <c r="T124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24" s="21">
        <f>Tableau2[[#This Row],[Algo (S)]]*Tableau2[[#This Row],[Glucides (S)]]/10</f>
        <v>0</v>
      </c>
      <c r="V124" s="21">
        <f>ROUND(2*Tableau2[[#This Row],[Calcul NR (S)]],0)/2+Tableau2[[#This Row],[Correction (S)]]</f>
        <v>0</v>
      </c>
      <c r="W124" s="16">
        <v>10</v>
      </c>
      <c r="X124" s="18">
        <v>100</v>
      </c>
      <c r="Y124" s="21"/>
      <c r="Z124" s="22"/>
    </row>
    <row r="125" spans="1:26" x14ac:dyDescent="0.3">
      <c r="A125" s="36" t="s">
        <v>29</v>
      </c>
      <c r="B125" s="37">
        <v>45414</v>
      </c>
      <c r="C125" s="11">
        <v>100</v>
      </c>
      <c r="D125" s="19">
        <f>MAX(ROUND(D124+IF(I124&lt;GLYCT3_MIN,-INCR_ALGO*IF(H124&gt;10,2,1),0)+IF(AND(I124&gt;=GLYCT3_MAX,I123&gt;=GLYCT3_MAX,I122&gt;=GLYCT3_MAX),INCR_ALGO*IF(H124&gt;10,2,1),0),2),0)</f>
        <v>1</v>
      </c>
      <c r="E125" s="14">
        <v>0</v>
      </c>
      <c r="F125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25" s="29">
        <f>Tableau2[[#This Row],[Algo]]*Tableau2[[#This Row],[Glucides]]/10</f>
        <v>0</v>
      </c>
      <c r="H125" s="19">
        <f>ROUND(2*Tableau2[[#This Row],[Calcul NR]],0)/2+Tableau2[[#This Row],[Correction]]</f>
        <v>0</v>
      </c>
      <c r="I125" s="11">
        <v>100</v>
      </c>
      <c r="J125" s="13">
        <v>100</v>
      </c>
      <c r="K125" s="15">
        <f>MAX(ROUND(K124+IF(P124&lt;GLYCT3_MIN,-INCR_ALGO*IF(O124&gt;10,2,1),0)+IF(AND(P124&gt;=GLYCT3_MAX,P123&gt;=GLYCT3_MAX,P122&gt;=GLYCT3_MAX),INCR_ALGO*IF(O124&gt;10,2,1),0),2),0)</f>
        <v>1</v>
      </c>
      <c r="L125" s="15">
        <v>0</v>
      </c>
      <c r="M125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25" s="20">
        <f>Tableau2[[#This Row],[Algo (M)]]*Tableau2[[#This Row],[Glucides (M)]]/10</f>
        <v>0</v>
      </c>
      <c r="O125" s="20">
        <f>ROUND(2*Tableau2[[#This Row],[Calcul NR (M)]],0)/2+Tableau2[[#This Row],[Correction (M)]]</f>
        <v>0</v>
      </c>
      <c r="P125" s="13">
        <v>100</v>
      </c>
      <c r="Q125" s="18">
        <v>100</v>
      </c>
      <c r="R125" s="16">
        <f>MAX(ROUND(R124+IF(X124&lt;GLYCT3_MIN,-INCR_ALGO*IF(V124&gt;10,2,1),0)+IF(AND(X124&gt;GLYCT3_MAX,X123&gt;GLYCT3_MAX,X122&gt;GLYCT3_MAX),INCR_ALGO*IF(V124&gt;10,2,1),0),2),0)</f>
        <v>1</v>
      </c>
      <c r="S125" s="16">
        <v>0</v>
      </c>
      <c r="T125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25" s="21">
        <f>Tableau2[[#This Row],[Algo (S)]]*Tableau2[[#This Row],[Glucides (S)]]/10</f>
        <v>0</v>
      </c>
      <c r="V125" s="21">
        <f>ROUND(2*Tableau2[[#This Row],[Calcul NR (S)]],0)/2+Tableau2[[#This Row],[Correction (S)]]</f>
        <v>0</v>
      </c>
      <c r="W125" s="16">
        <v>10</v>
      </c>
      <c r="X125" s="18">
        <v>100</v>
      </c>
      <c r="Y125" s="21"/>
      <c r="Z125" s="22"/>
    </row>
    <row r="126" spans="1:26" x14ac:dyDescent="0.3">
      <c r="A126" s="36" t="s">
        <v>30</v>
      </c>
      <c r="B126" s="37">
        <v>45415</v>
      </c>
      <c r="C126" s="11">
        <v>100</v>
      </c>
      <c r="D126" s="19">
        <f>MAX(ROUND(D125+IF(I125&lt;GLYCT3_MIN,-INCR_ALGO*IF(H125&gt;10,2,1),0)+IF(AND(I125&gt;=GLYCT3_MAX,I124&gt;=GLYCT3_MAX,I123&gt;=GLYCT3_MAX),INCR_ALGO*IF(H125&gt;10,2,1),0),2),0)</f>
        <v>1</v>
      </c>
      <c r="E126" s="14">
        <v>0</v>
      </c>
      <c r="F126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26" s="29">
        <f>Tableau2[[#This Row],[Algo]]*Tableau2[[#This Row],[Glucides]]/10</f>
        <v>0</v>
      </c>
      <c r="H126" s="19">
        <f>ROUND(2*Tableau2[[#This Row],[Calcul NR]],0)/2+Tableau2[[#This Row],[Correction]]</f>
        <v>0</v>
      </c>
      <c r="I126" s="11">
        <v>100</v>
      </c>
      <c r="J126" s="13">
        <v>100</v>
      </c>
      <c r="K126" s="15">
        <f>MAX(ROUND(K125+IF(P125&lt;GLYCT3_MIN,-INCR_ALGO*IF(O125&gt;10,2,1),0)+IF(AND(P125&gt;=GLYCT3_MAX,P124&gt;=GLYCT3_MAX,P123&gt;=GLYCT3_MAX),INCR_ALGO*IF(O125&gt;10,2,1),0),2),0)</f>
        <v>1</v>
      </c>
      <c r="L126" s="15">
        <v>0</v>
      </c>
      <c r="M126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26" s="20">
        <f>Tableau2[[#This Row],[Algo (M)]]*Tableau2[[#This Row],[Glucides (M)]]/10</f>
        <v>0</v>
      </c>
      <c r="O126" s="20">
        <f>ROUND(2*Tableau2[[#This Row],[Calcul NR (M)]],0)/2+Tableau2[[#This Row],[Correction (M)]]</f>
        <v>0</v>
      </c>
      <c r="P126" s="13">
        <v>100</v>
      </c>
      <c r="Q126" s="18">
        <v>100</v>
      </c>
      <c r="R126" s="16">
        <f>MAX(ROUND(R125+IF(X125&lt;GLYCT3_MIN,-INCR_ALGO*IF(V125&gt;10,2,1),0)+IF(AND(X125&gt;GLYCT3_MAX,X124&gt;GLYCT3_MAX,X123&gt;GLYCT3_MAX),INCR_ALGO*IF(V125&gt;10,2,1),0),2),0)</f>
        <v>1</v>
      </c>
      <c r="S126" s="16">
        <v>0</v>
      </c>
      <c r="T126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26" s="21">
        <f>Tableau2[[#This Row],[Algo (S)]]*Tableau2[[#This Row],[Glucides (S)]]/10</f>
        <v>0</v>
      </c>
      <c r="V126" s="21">
        <f>ROUND(2*Tableau2[[#This Row],[Calcul NR (S)]],0)/2+Tableau2[[#This Row],[Correction (S)]]</f>
        <v>0</v>
      </c>
      <c r="W126" s="16">
        <v>10</v>
      </c>
      <c r="X126" s="18">
        <v>100</v>
      </c>
      <c r="Y126" s="21"/>
      <c r="Z126" s="22"/>
    </row>
    <row r="127" spans="1:26" x14ac:dyDescent="0.3">
      <c r="A127" s="36" t="s">
        <v>31</v>
      </c>
      <c r="B127" s="37">
        <v>45416</v>
      </c>
      <c r="C127" s="11">
        <v>100</v>
      </c>
      <c r="D127" s="19">
        <f>MAX(ROUND(D126+IF(I126&lt;GLYCT3_MIN,-INCR_ALGO*IF(H126&gt;10,2,1),0)+IF(AND(I126&gt;=GLYCT3_MAX,I125&gt;=GLYCT3_MAX,I124&gt;=GLYCT3_MAX),INCR_ALGO*IF(H126&gt;10,2,1),0),2),0)</f>
        <v>1</v>
      </c>
      <c r="E127" s="14">
        <v>0</v>
      </c>
      <c r="F127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27" s="29">
        <f>Tableau2[[#This Row],[Algo]]*Tableau2[[#This Row],[Glucides]]/10</f>
        <v>0</v>
      </c>
      <c r="H127" s="19">
        <f>ROUND(2*Tableau2[[#This Row],[Calcul NR]],0)/2+Tableau2[[#This Row],[Correction]]</f>
        <v>0</v>
      </c>
      <c r="I127" s="11">
        <v>100</v>
      </c>
      <c r="J127" s="13">
        <v>100</v>
      </c>
      <c r="K127" s="15">
        <f>MAX(ROUND(K126+IF(P126&lt;GLYCT3_MIN,-INCR_ALGO*IF(O126&gt;10,2,1),0)+IF(AND(P126&gt;=GLYCT3_MAX,P125&gt;=GLYCT3_MAX,P124&gt;=GLYCT3_MAX),INCR_ALGO*IF(O126&gt;10,2,1),0),2),0)</f>
        <v>1</v>
      </c>
      <c r="L127" s="15">
        <v>0</v>
      </c>
      <c r="M127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27" s="20">
        <f>Tableau2[[#This Row],[Algo (M)]]*Tableau2[[#This Row],[Glucides (M)]]/10</f>
        <v>0</v>
      </c>
      <c r="O127" s="20">
        <f>ROUND(2*Tableau2[[#This Row],[Calcul NR (M)]],0)/2+Tableau2[[#This Row],[Correction (M)]]</f>
        <v>0</v>
      </c>
      <c r="P127" s="13">
        <v>100</v>
      </c>
      <c r="Q127" s="18">
        <v>100</v>
      </c>
      <c r="R127" s="16">
        <f>MAX(ROUND(R126+IF(X126&lt;GLYCT3_MIN,-INCR_ALGO*IF(V126&gt;10,2,1),0)+IF(AND(X126&gt;GLYCT3_MAX,X125&gt;GLYCT3_MAX,X124&gt;GLYCT3_MAX),INCR_ALGO*IF(V126&gt;10,2,1),0),2),0)</f>
        <v>1</v>
      </c>
      <c r="S127" s="16">
        <v>0</v>
      </c>
      <c r="T127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27" s="21">
        <f>Tableau2[[#This Row],[Algo (S)]]*Tableau2[[#This Row],[Glucides (S)]]/10</f>
        <v>0</v>
      </c>
      <c r="V127" s="21">
        <f>ROUND(2*Tableau2[[#This Row],[Calcul NR (S)]],0)/2+Tableau2[[#This Row],[Correction (S)]]</f>
        <v>0</v>
      </c>
      <c r="W127" s="16">
        <v>10</v>
      </c>
      <c r="X127" s="18">
        <v>100</v>
      </c>
      <c r="Y127" s="21"/>
      <c r="Z127" s="22"/>
    </row>
    <row r="128" spans="1:26" x14ac:dyDescent="0.3">
      <c r="A128" s="36" t="s">
        <v>32</v>
      </c>
      <c r="B128" s="37">
        <v>45417</v>
      </c>
      <c r="C128" s="11">
        <v>100</v>
      </c>
      <c r="D128" s="19">
        <f>MAX(ROUND(D127+IF(I127&lt;GLYCT3_MIN,-INCR_ALGO*IF(H127&gt;10,2,1),0)+IF(AND(I127&gt;=GLYCT3_MAX,I126&gt;=GLYCT3_MAX,I125&gt;=GLYCT3_MAX),INCR_ALGO*IF(H127&gt;10,2,1),0),2),0)</f>
        <v>1</v>
      </c>
      <c r="E128" s="14">
        <v>0</v>
      </c>
      <c r="F128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28" s="29">
        <f>Tableau2[[#This Row],[Algo]]*Tableau2[[#This Row],[Glucides]]/10</f>
        <v>0</v>
      </c>
      <c r="H128" s="19">
        <f>ROUND(2*Tableau2[[#This Row],[Calcul NR]],0)/2+Tableau2[[#This Row],[Correction]]</f>
        <v>0</v>
      </c>
      <c r="I128" s="11">
        <v>100</v>
      </c>
      <c r="J128" s="13">
        <v>100</v>
      </c>
      <c r="K128" s="15">
        <f>MAX(ROUND(K127+IF(P127&lt;GLYCT3_MIN,-INCR_ALGO*IF(O127&gt;10,2,1),0)+IF(AND(P127&gt;=GLYCT3_MAX,P126&gt;=GLYCT3_MAX,P125&gt;=GLYCT3_MAX),INCR_ALGO*IF(O127&gt;10,2,1),0),2),0)</f>
        <v>1</v>
      </c>
      <c r="L128" s="15">
        <v>0</v>
      </c>
      <c r="M128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28" s="20">
        <f>Tableau2[[#This Row],[Algo (M)]]*Tableau2[[#This Row],[Glucides (M)]]/10</f>
        <v>0</v>
      </c>
      <c r="O128" s="20">
        <f>ROUND(2*Tableau2[[#This Row],[Calcul NR (M)]],0)/2+Tableau2[[#This Row],[Correction (M)]]</f>
        <v>0</v>
      </c>
      <c r="P128" s="13">
        <v>100</v>
      </c>
      <c r="Q128" s="18">
        <v>100</v>
      </c>
      <c r="R128" s="16">
        <f>MAX(ROUND(R127+IF(X127&lt;GLYCT3_MIN,-INCR_ALGO*IF(V127&gt;10,2,1),0)+IF(AND(X127&gt;GLYCT3_MAX,X126&gt;GLYCT3_MAX,X125&gt;GLYCT3_MAX),INCR_ALGO*IF(V127&gt;10,2,1),0),2),0)</f>
        <v>1</v>
      </c>
      <c r="S128" s="16">
        <v>0</v>
      </c>
      <c r="T128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28" s="21">
        <f>Tableau2[[#This Row],[Algo (S)]]*Tableau2[[#This Row],[Glucides (S)]]/10</f>
        <v>0</v>
      </c>
      <c r="V128" s="21">
        <f>ROUND(2*Tableau2[[#This Row],[Calcul NR (S)]],0)/2+Tableau2[[#This Row],[Correction (S)]]</f>
        <v>0</v>
      </c>
      <c r="W128" s="16">
        <v>10</v>
      </c>
      <c r="X128" s="18">
        <v>100</v>
      </c>
      <c r="Y128" s="21"/>
      <c r="Z128" s="22" t="s">
        <v>40</v>
      </c>
    </row>
    <row r="129" spans="1:26" x14ac:dyDescent="0.3">
      <c r="A129" s="36" t="s">
        <v>28</v>
      </c>
      <c r="B129" s="37">
        <v>45418</v>
      </c>
      <c r="C129" s="11">
        <v>100</v>
      </c>
      <c r="D129" s="19">
        <f>MAX(ROUND(D128+IF(I128&lt;GLYCT3_MIN,-INCR_ALGO*IF(H128&gt;10,2,1),0)+IF(AND(I128&gt;=GLYCT3_MAX,I127&gt;=GLYCT3_MAX,I126&gt;=GLYCT3_MAX),INCR_ALGO*IF(H128&gt;10,2,1),0),2),0)</f>
        <v>1</v>
      </c>
      <c r="E129" s="14">
        <v>0</v>
      </c>
      <c r="F129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29" s="29">
        <f>Tableau2[[#This Row],[Algo]]*Tableau2[[#This Row],[Glucides]]/10</f>
        <v>0</v>
      </c>
      <c r="H129" s="19">
        <f>ROUND(2*Tableau2[[#This Row],[Calcul NR]],0)/2+Tableau2[[#This Row],[Correction]]</f>
        <v>0</v>
      </c>
      <c r="I129" s="11">
        <v>100</v>
      </c>
      <c r="J129" s="13">
        <v>100</v>
      </c>
      <c r="K129" s="15">
        <f>MAX(ROUND(K128+IF(P128&lt;GLYCT3_MIN,-INCR_ALGO*IF(O128&gt;10,2,1),0)+IF(AND(P128&gt;=GLYCT3_MAX,P127&gt;=GLYCT3_MAX,P126&gt;=GLYCT3_MAX),INCR_ALGO*IF(O128&gt;10,2,1),0),2),0)</f>
        <v>1</v>
      </c>
      <c r="L129" s="15">
        <v>0</v>
      </c>
      <c r="M129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29" s="20">
        <f>Tableau2[[#This Row],[Algo (M)]]*Tableau2[[#This Row],[Glucides (M)]]/10</f>
        <v>0</v>
      </c>
      <c r="O129" s="20">
        <f>ROUND(2*Tableau2[[#This Row],[Calcul NR (M)]],0)/2+Tableau2[[#This Row],[Correction (M)]]</f>
        <v>0</v>
      </c>
      <c r="P129" s="13">
        <v>100</v>
      </c>
      <c r="Q129" s="18">
        <v>100</v>
      </c>
      <c r="R129" s="16">
        <f>MAX(ROUND(R128+IF(X128&lt;GLYCT3_MIN,-INCR_ALGO*IF(V128&gt;10,2,1),0)+IF(AND(X128&gt;GLYCT3_MAX,X127&gt;GLYCT3_MAX,X126&gt;GLYCT3_MAX),INCR_ALGO*IF(V128&gt;10,2,1),0),2),0)</f>
        <v>1</v>
      </c>
      <c r="S129" s="16">
        <v>0</v>
      </c>
      <c r="T129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29" s="21">
        <f>Tableau2[[#This Row],[Algo (S)]]*Tableau2[[#This Row],[Glucides (S)]]/10</f>
        <v>0</v>
      </c>
      <c r="V129" s="21">
        <f>ROUND(2*Tableau2[[#This Row],[Calcul NR (S)]],0)/2+Tableau2[[#This Row],[Correction (S)]]</f>
        <v>0</v>
      </c>
      <c r="W129" s="16">
        <v>10</v>
      </c>
      <c r="X129" s="18">
        <v>100</v>
      </c>
      <c r="Y129" s="21"/>
      <c r="Z129" s="22"/>
    </row>
    <row r="130" spans="1:26" x14ac:dyDescent="0.3">
      <c r="A130" s="36" t="s">
        <v>27</v>
      </c>
      <c r="B130" s="37">
        <v>45419</v>
      </c>
      <c r="C130" s="11">
        <v>100</v>
      </c>
      <c r="D130" s="19">
        <f>MAX(ROUND(D129+IF(I129&lt;GLYCT3_MIN,-INCR_ALGO*IF(H129&gt;10,2,1),0)+IF(AND(I129&gt;=GLYCT3_MAX,I128&gt;=GLYCT3_MAX,I127&gt;=GLYCT3_MAX),INCR_ALGO*IF(H129&gt;10,2,1),0),2),0)</f>
        <v>1</v>
      </c>
      <c r="E130" s="14">
        <v>0</v>
      </c>
      <c r="F130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30" s="29">
        <f>Tableau2[[#This Row],[Algo]]*Tableau2[[#This Row],[Glucides]]/10</f>
        <v>0</v>
      </c>
      <c r="H130" s="19">
        <f>ROUND(2*Tableau2[[#This Row],[Calcul NR]],0)/2+Tableau2[[#This Row],[Correction]]</f>
        <v>0</v>
      </c>
      <c r="I130" s="11">
        <v>100</v>
      </c>
      <c r="J130" s="13">
        <v>100</v>
      </c>
      <c r="K130" s="15">
        <f>MAX(ROUND(K129+IF(P129&lt;GLYCT3_MIN,-INCR_ALGO*IF(O129&gt;10,2,1),0)+IF(AND(P129&gt;=GLYCT3_MAX,P128&gt;=GLYCT3_MAX,P127&gt;=GLYCT3_MAX),INCR_ALGO*IF(O129&gt;10,2,1),0),2),0)</f>
        <v>1</v>
      </c>
      <c r="L130" s="15">
        <v>0</v>
      </c>
      <c r="M130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30" s="20">
        <f>Tableau2[[#This Row],[Algo (M)]]*Tableau2[[#This Row],[Glucides (M)]]/10</f>
        <v>0</v>
      </c>
      <c r="O130" s="20">
        <f>ROUND(2*Tableau2[[#This Row],[Calcul NR (M)]],0)/2+Tableau2[[#This Row],[Correction (M)]]</f>
        <v>0</v>
      </c>
      <c r="P130" s="13">
        <v>100</v>
      </c>
      <c r="Q130" s="18">
        <v>100</v>
      </c>
      <c r="R130" s="16">
        <f>MAX(ROUND(R129+IF(X129&lt;GLYCT3_MIN,-INCR_ALGO*IF(V129&gt;10,2,1),0)+IF(AND(X129&gt;GLYCT3_MAX,X128&gt;GLYCT3_MAX,X127&gt;GLYCT3_MAX),INCR_ALGO*IF(V129&gt;10,2,1),0),2),0)</f>
        <v>1</v>
      </c>
      <c r="S130" s="16">
        <v>0</v>
      </c>
      <c r="T130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30" s="21">
        <f>Tableau2[[#This Row],[Algo (S)]]*Tableau2[[#This Row],[Glucides (S)]]/10</f>
        <v>0</v>
      </c>
      <c r="V130" s="21">
        <f>ROUND(2*Tableau2[[#This Row],[Calcul NR (S)]],0)/2+Tableau2[[#This Row],[Correction (S)]]</f>
        <v>0</v>
      </c>
      <c r="W130" s="16">
        <v>10</v>
      </c>
      <c r="X130" s="18">
        <v>100</v>
      </c>
      <c r="Y130" s="21"/>
      <c r="Z130" s="22"/>
    </row>
    <row r="131" spans="1:26" x14ac:dyDescent="0.3">
      <c r="A131" s="36" t="s">
        <v>33</v>
      </c>
      <c r="B131" s="37">
        <v>45420</v>
      </c>
      <c r="C131" s="11">
        <v>100</v>
      </c>
      <c r="D131" s="19">
        <f>MAX(ROUND(D130+IF(I130&lt;GLYCT3_MIN,-INCR_ALGO*IF(H130&gt;10,2,1),0)+IF(AND(I130&gt;=GLYCT3_MAX,I129&gt;=GLYCT3_MAX,I128&gt;=GLYCT3_MAX),INCR_ALGO*IF(H130&gt;10,2,1),0),2),0)</f>
        <v>1</v>
      </c>
      <c r="E131" s="14">
        <v>0</v>
      </c>
      <c r="F131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31" s="29">
        <f>Tableau2[[#This Row],[Algo]]*Tableau2[[#This Row],[Glucides]]/10</f>
        <v>0</v>
      </c>
      <c r="H131" s="19">
        <f>ROUND(2*Tableau2[[#This Row],[Calcul NR]],0)/2+Tableau2[[#This Row],[Correction]]</f>
        <v>0</v>
      </c>
      <c r="I131" s="11">
        <v>100</v>
      </c>
      <c r="J131" s="13">
        <v>100</v>
      </c>
      <c r="K131" s="15">
        <f>MAX(ROUND(K130+IF(P130&lt;GLYCT3_MIN,-INCR_ALGO*IF(O130&gt;10,2,1),0)+IF(AND(P130&gt;=GLYCT3_MAX,P129&gt;=GLYCT3_MAX,P128&gt;=GLYCT3_MAX),INCR_ALGO*IF(O130&gt;10,2,1),0),2),0)</f>
        <v>1</v>
      </c>
      <c r="L131" s="15">
        <v>0</v>
      </c>
      <c r="M131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31" s="20">
        <f>Tableau2[[#This Row],[Algo (M)]]*Tableau2[[#This Row],[Glucides (M)]]/10</f>
        <v>0</v>
      </c>
      <c r="O131" s="20">
        <f>ROUND(2*Tableau2[[#This Row],[Calcul NR (M)]],0)/2+Tableau2[[#This Row],[Correction (M)]]</f>
        <v>0</v>
      </c>
      <c r="P131" s="13">
        <v>100</v>
      </c>
      <c r="Q131" s="18">
        <v>100</v>
      </c>
      <c r="R131" s="16">
        <f>MAX(ROUND(R130+IF(X130&lt;GLYCT3_MIN,-INCR_ALGO*IF(V130&gt;10,2,1),0)+IF(AND(X130&gt;GLYCT3_MAX,X129&gt;GLYCT3_MAX,X128&gt;GLYCT3_MAX),INCR_ALGO*IF(V130&gt;10,2,1),0),2),0)</f>
        <v>1</v>
      </c>
      <c r="S131" s="16">
        <v>0</v>
      </c>
      <c r="T131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31" s="21">
        <f>Tableau2[[#This Row],[Algo (S)]]*Tableau2[[#This Row],[Glucides (S)]]/10</f>
        <v>0</v>
      </c>
      <c r="V131" s="21">
        <f>ROUND(2*Tableau2[[#This Row],[Calcul NR (S)]],0)/2+Tableau2[[#This Row],[Correction (S)]]</f>
        <v>0</v>
      </c>
      <c r="W131" s="16">
        <v>10</v>
      </c>
      <c r="X131" s="18">
        <v>100</v>
      </c>
      <c r="Y131" s="21"/>
      <c r="Z131" s="22"/>
    </row>
    <row r="132" spans="1:26" x14ac:dyDescent="0.3">
      <c r="A132" s="36" t="s">
        <v>29</v>
      </c>
      <c r="B132" s="37">
        <v>45421</v>
      </c>
      <c r="C132" s="11">
        <v>100</v>
      </c>
      <c r="D132" s="19">
        <f>MAX(ROUND(D131+IF(I131&lt;GLYCT3_MIN,-INCR_ALGO*IF(H131&gt;10,2,1),0)+IF(AND(I131&gt;=GLYCT3_MAX,I130&gt;=GLYCT3_MAX,I129&gt;=GLYCT3_MAX),INCR_ALGO*IF(H131&gt;10,2,1),0),2),0)</f>
        <v>1</v>
      </c>
      <c r="E132" s="14">
        <v>0</v>
      </c>
      <c r="F132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32" s="29">
        <f>Tableau2[[#This Row],[Algo]]*Tableau2[[#This Row],[Glucides]]/10</f>
        <v>0</v>
      </c>
      <c r="H132" s="19">
        <f>ROUND(2*Tableau2[[#This Row],[Calcul NR]],0)/2+Tableau2[[#This Row],[Correction]]</f>
        <v>0</v>
      </c>
      <c r="I132" s="11">
        <v>100</v>
      </c>
      <c r="J132" s="13">
        <v>100</v>
      </c>
      <c r="K132" s="15">
        <f>MAX(ROUND(K131+IF(P131&lt;GLYCT3_MIN,-INCR_ALGO*IF(O131&gt;10,2,1),0)+IF(AND(P131&gt;=GLYCT3_MAX,P130&gt;=GLYCT3_MAX,P129&gt;=GLYCT3_MAX),INCR_ALGO*IF(O131&gt;10,2,1),0),2),0)</f>
        <v>1</v>
      </c>
      <c r="L132" s="15">
        <v>0</v>
      </c>
      <c r="M132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32" s="20">
        <f>Tableau2[[#This Row],[Algo (M)]]*Tableau2[[#This Row],[Glucides (M)]]/10</f>
        <v>0</v>
      </c>
      <c r="O132" s="20">
        <f>ROUND(2*Tableau2[[#This Row],[Calcul NR (M)]],0)/2+Tableau2[[#This Row],[Correction (M)]]</f>
        <v>0</v>
      </c>
      <c r="P132" s="13">
        <v>100</v>
      </c>
      <c r="Q132" s="18">
        <v>100</v>
      </c>
      <c r="R132" s="16">
        <f>MAX(ROUND(R131+IF(X131&lt;GLYCT3_MIN,-INCR_ALGO*IF(V131&gt;10,2,1),0)+IF(AND(X131&gt;GLYCT3_MAX,X130&gt;GLYCT3_MAX,X129&gt;GLYCT3_MAX),INCR_ALGO*IF(V131&gt;10,2,1),0),2),0)</f>
        <v>1</v>
      </c>
      <c r="S132" s="16">
        <v>0</v>
      </c>
      <c r="T132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32" s="21">
        <f>Tableau2[[#This Row],[Algo (S)]]*Tableau2[[#This Row],[Glucides (S)]]/10</f>
        <v>0</v>
      </c>
      <c r="V132" s="21">
        <f>ROUND(2*Tableau2[[#This Row],[Calcul NR (S)]],0)/2+Tableau2[[#This Row],[Correction (S)]]</f>
        <v>0</v>
      </c>
      <c r="W132" s="16">
        <v>10</v>
      </c>
      <c r="X132" s="18">
        <v>100</v>
      </c>
      <c r="Y132" s="21"/>
      <c r="Z132" s="22"/>
    </row>
    <row r="133" spans="1:26" x14ac:dyDescent="0.3">
      <c r="A133" s="36" t="s">
        <v>30</v>
      </c>
      <c r="B133" s="37">
        <v>45422</v>
      </c>
      <c r="C133" s="11">
        <v>100</v>
      </c>
      <c r="D133" s="19">
        <f>MAX(ROUND(D132+IF(I132&lt;GLYCT3_MIN,-INCR_ALGO*IF(H132&gt;10,2,1),0)+IF(AND(I132&gt;=GLYCT3_MAX,I131&gt;=GLYCT3_MAX,I130&gt;=GLYCT3_MAX),INCR_ALGO*IF(H132&gt;10,2,1),0),2),0)</f>
        <v>1</v>
      </c>
      <c r="E133" s="14">
        <v>0</v>
      </c>
      <c r="F133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33" s="29">
        <f>Tableau2[[#This Row],[Algo]]*Tableau2[[#This Row],[Glucides]]/10</f>
        <v>0</v>
      </c>
      <c r="H133" s="19">
        <f>ROUND(2*Tableau2[[#This Row],[Calcul NR]],0)/2+Tableau2[[#This Row],[Correction]]</f>
        <v>0</v>
      </c>
      <c r="I133" s="11">
        <v>100</v>
      </c>
      <c r="J133" s="13">
        <v>100</v>
      </c>
      <c r="K133" s="15">
        <f>MAX(ROUND(K132+IF(P132&lt;GLYCT3_MIN,-INCR_ALGO*IF(O132&gt;10,2,1),0)+IF(AND(P132&gt;=GLYCT3_MAX,P131&gt;=GLYCT3_MAX,P130&gt;=GLYCT3_MAX),INCR_ALGO*IF(O132&gt;10,2,1),0),2),0)</f>
        <v>1</v>
      </c>
      <c r="L133" s="15">
        <v>0</v>
      </c>
      <c r="M133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33" s="20">
        <f>Tableau2[[#This Row],[Algo (M)]]*Tableau2[[#This Row],[Glucides (M)]]/10</f>
        <v>0</v>
      </c>
      <c r="O133" s="20">
        <f>ROUND(2*Tableau2[[#This Row],[Calcul NR (M)]],0)/2+Tableau2[[#This Row],[Correction (M)]]</f>
        <v>0</v>
      </c>
      <c r="P133" s="13">
        <v>100</v>
      </c>
      <c r="Q133" s="18">
        <v>100</v>
      </c>
      <c r="R133" s="16">
        <f>MAX(ROUND(R132+IF(X132&lt;GLYCT3_MIN,-INCR_ALGO*IF(V132&gt;10,2,1),0)+IF(AND(X132&gt;GLYCT3_MAX,X131&gt;GLYCT3_MAX,X130&gt;GLYCT3_MAX),INCR_ALGO*IF(V132&gt;10,2,1),0),2),0)</f>
        <v>1</v>
      </c>
      <c r="S133" s="16">
        <v>0</v>
      </c>
      <c r="T133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33" s="21">
        <f>Tableau2[[#This Row],[Algo (S)]]*Tableau2[[#This Row],[Glucides (S)]]/10</f>
        <v>0</v>
      </c>
      <c r="V133" s="21">
        <f>ROUND(2*Tableau2[[#This Row],[Calcul NR (S)]],0)/2+Tableau2[[#This Row],[Correction (S)]]</f>
        <v>0</v>
      </c>
      <c r="W133" s="16">
        <v>10</v>
      </c>
      <c r="X133" s="18">
        <v>100</v>
      </c>
      <c r="Y133" s="21"/>
      <c r="Z133" s="22"/>
    </row>
    <row r="134" spans="1:26" x14ac:dyDescent="0.3">
      <c r="A134" s="36" t="s">
        <v>31</v>
      </c>
      <c r="B134" s="37">
        <v>45423</v>
      </c>
      <c r="C134" s="11">
        <v>100</v>
      </c>
      <c r="D134" s="19">
        <f>MAX(ROUND(D133+IF(I133&lt;GLYCT3_MIN,-INCR_ALGO*IF(H133&gt;10,2,1),0)+IF(AND(I133&gt;=GLYCT3_MAX,I132&gt;=GLYCT3_MAX,I131&gt;=GLYCT3_MAX),INCR_ALGO*IF(H133&gt;10,2,1),0),2),0)</f>
        <v>1</v>
      </c>
      <c r="E134" s="14">
        <v>0</v>
      </c>
      <c r="F134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34" s="29">
        <f>Tableau2[[#This Row],[Algo]]*Tableau2[[#This Row],[Glucides]]/10</f>
        <v>0</v>
      </c>
      <c r="H134" s="19">
        <f>ROUND(2*Tableau2[[#This Row],[Calcul NR]],0)/2+Tableau2[[#This Row],[Correction]]</f>
        <v>0</v>
      </c>
      <c r="I134" s="11">
        <v>100</v>
      </c>
      <c r="J134" s="13">
        <v>100</v>
      </c>
      <c r="K134" s="15">
        <f>MAX(ROUND(K133+IF(P133&lt;GLYCT3_MIN,-INCR_ALGO*IF(O133&gt;10,2,1),0)+IF(AND(P133&gt;=GLYCT3_MAX,P132&gt;=GLYCT3_MAX,P131&gt;=GLYCT3_MAX),INCR_ALGO*IF(O133&gt;10,2,1),0),2),0)</f>
        <v>1</v>
      </c>
      <c r="L134" s="15">
        <v>0</v>
      </c>
      <c r="M134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34" s="20">
        <f>Tableau2[[#This Row],[Algo (M)]]*Tableau2[[#This Row],[Glucides (M)]]/10</f>
        <v>0</v>
      </c>
      <c r="O134" s="20">
        <f>ROUND(2*Tableau2[[#This Row],[Calcul NR (M)]],0)/2+Tableau2[[#This Row],[Correction (M)]]</f>
        <v>0</v>
      </c>
      <c r="P134" s="13">
        <v>100</v>
      </c>
      <c r="Q134" s="18">
        <v>100</v>
      </c>
      <c r="R134" s="16">
        <f>MAX(ROUND(R133+IF(X133&lt;GLYCT3_MIN,-INCR_ALGO*IF(V133&gt;10,2,1),0)+IF(AND(X133&gt;GLYCT3_MAX,X132&gt;GLYCT3_MAX,X131&gt;GLYCT3_MAX),INCR_ALGO*IF(V133&gt;10,2,1),0),2),0)</f>
        <v>1</v>
      </c>
      <c r="S134" s="16">
        <v>0</v>
      </c>
      <c r="T134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34" s="21">
        <f>Tableau2[[#This Row],[Algo (S)]]*Tableau2[[#This Row],[Glucides (S)]]/10</f>
        <v>0</v>
      </c>
      <c r="V134" s="21">
        <f>ROUND(2*Tableau2[[#This Row],[Calcul NR (S)]],0)/2+Tableau2[[#This Row],[Correction (S)]]</f>
        <v>0</v>
      </c>
      <c r="W134" s="16">
        <v>10</v>
      </c>
      <c r="X134" s="18">
        <v>100</v>
      </c>
      <c r="Y134" s="21"/>
      <c r="Z134" s="22"/>
    </row>
    <row r="135" spans="1:26" x14ac:dyDescent="0.3">
      <c r="A135" s="36" t="s">
        <v>32</v>
      </c>
      <c r="B135" s="37">
        <v>45424</v>
      </c>
      <c r="C135" s="11">
        <v>100</v>
      </c>
      <c r="D135" s="19">
        <f>MAX(ROUND(D134+IF(I134&lt;GLYCT3_MIN,-INCR_ALGO*IF(H134&gt;10,2,1),0)+IF(AND(I134&gt;=GLYCT3_MAX,I133&gt;=GLYCT3_MAX,I132&gt;=GLYCT3_MAX),INCR_ALGO*IF(H134&gt;10,2,1),0),2),0)</f>
        <v>1</v>
      </c>
      <c r="E135" s="14">
        <v>0</v>
      </c>
      <c r="F135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35" s="29">
        <f>Tableau2[[#This Row],[Algo]]*Tableau2[[#This Row],[Glucides]]/10</f>
        <v>0</v>
      </c>
      <c r="H135" s="19">
        <f>ROUND(2*Tableau2[[#This Row],[Calcul NR]],0)/2+Tableau2[[#This Row],[Correction]]</f>
        <v>0</v>
      </c>
      <c r="I135" s="11">
        <v>100</v>
      </c>
      <c r="J135" s="13">
        <v>100</v>
      </c>
      <c r="K135" s="15">
        <f>MAX(ROUND(K134+IF(P134&lt;GLYCT3_MIN,-INCR_ALGO*IF(O134&gt;10,2,1),0)+IF(AND(P134&gt;=GLYCT3_MAX,P133&gt;=GLYCT3_MAX,P132&gt;=GLYCT3_MAX),INCR_ALGO*IF(O134&gt;10,2,1),0),2),0)</f>
        <v>1</v>
      </c>
      <c r="L135" s="15">
        <v>0</v>
      </c>
      <c r="M135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35" s="20">
        <f>Tableau2[[#This Row],[Algo (M)]]*Tableau2[[#This Row],[Glucides (M)]]/10</f>
        <v>0</v>
      </c>
      <c r="O135" s="20">
        <f>ROUND(2*Tableau2[[#This Row],[Calcul NR (M)]],0)/2+Tableau2[[#This Row],[Correction (M)]]</f>
        <v>0</v>
      </c>
      <c r="P135" s="13">
        <v>100</v>
      </c>
      <c r="Q135" s="18">
        <v>100</v>
      </c>
      <c r="R135" s="16">
        <f>MAX(ROUND(R134+IF(X134&lt;GLYCT3_MIN,-INCR_ALGO*IF(V134&gt;10,2,1),0)+IF(AND(X134&gt;GLYCT3_MAX,X133&gt;GLYCT3_MAX,X132&gt;GLYCT3_MAX),INCR_ALGO*IF(V134&gt;10,2,1),0),2),0)</f>
        <v>1</v>
      </c>
      <c r="S135" s="16">
        <v>0</v>
      </c>
      <c r="T135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35" s="21">
        <f>Tableau2[[#This Row],[Algo (S)]]*Tableau2[[#This Row],[Glucides (S)]]/10</f>
        <v>0</v>
      </c>
      <c r="V135" s="21">
        <f>ROUND(2*Tableau2[[#This Row],[Calcul NR (S)]],0)/2+Tableau2[[#This Row],[Correction (S)]]</f>
        <v>0</v>
      </c>
      <c r="W135" s="16">
        <v>10</v>
      </c>
      <c r="X135" s="18">
        <v>100</v>
      </c>
      <c r="Y135" s="21"/>
      <c r="Z135" s="22"/>
    </row>
    <row r="136" spans="1:26" x14ac:dyDescent="0.3">
      <c r="A136" s="36" t="s">
        <v>28</v>
      </c>
      <c r="B136" s="37">
        <v>45425</v>
      </c>
      <c r="C136" s="11">
        <v>100</v>
      </c>
      <c r="D136" s="19">
        <f>MAX(ROUND(D135+IF(I135&lt;GLYCT3_MIN,-INCR_ALGO*IF(H135&gt;10,2,1),0)+IF(AND(I135&gt;=GLYCT3_MAX,I134&gt;=GLYCT3_MAX,I133&gt;=GLYCT3_MAX),INCR_ALGO*IF(H135&gt;10,2,1),0),2),0)</f>
        <v>1</v>
      </c>
      <c r="E136" s="14">
        <v>0</v>
      </c>
      <c r="F136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36" s="29">
        <f>Tableau2[[#This Row],[Algo]]*Tableau2[[#This Row],[Glucides]]/10</f>
        <v>0</v>
      </c>
      <c r="H136" s="19">
        <f>ROUND(2*Tableau2[[#This Row],[Calcul NR]],0)/2+Tableau2[[#This Row],[Correction]]</f>
        <v>0</v>
      </c>
      <c r="I136" s="11">
        <v>100</v>
      </c>
      <c r="J136" s="13">
        <v>100</v>
      </c>
      <c r="K136" s="15">
        <f>MAX(ROUND(K135+IF(P135&lt;GLYCT3_MIN,-INCR_ALGO*IF(O135&gt;10,2,1),0)+IF(AND(P135&gt;=GLYCT3_MAX,P134&gt;=GLYCT3_MAX,P133&gt;=GLYCT3_MAX),INCR_ALGO*IF(O135&gt;10,2,1),0),2),0)</f>
        <v>1</v>
      </c>
      <c r="L136" s="15">
        <v>0</v>
      </c>
      <c r="M136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36" s="20">
        <f>Tableau2[[#This Row],[Algo (M)]]*Tableau2[[#This Row],[Glucides (M)]]/10</f>
        <v>0</v>
      </c>
      <c r="O136" s="20">
        <f>ROUND(2*Tableau2[[#This Row],[Calcul NR (M)]],0)/2+Tableau2[[#This Row],[Correction (M)]]</f>
        <v>0</v>
      </c>
      <c r="P136" s="13">
        <v>100</v>
      </c>
      <c r="Q136" s="18">
        <v>100</v>
      </c>
      <c r="R136" s="16">
        <f>MAX(ROUND(R135+IF(X135&lt;GLYCT3_MIN,-INCR_ALGO*IF(V135&gt;10,2,1),0)+IF(AND(X135&gt;GLYCT3_MAX,X134&gt;GLYCT3_MAX,X133&gt;GLYCT3_MAX),INCR_ALGO*IF(V135&gt;10,2,1),0),2),0)</f>
        <v>1</v>
      </c>
      <c r="S136" s="16">
        <v>0</v>
      </c>
      <c r="T136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36" s="21">
        <f>Tableau2[[#This Row],[Algo (S)]]*Tableau2[[#This Row],[Glucides (S)]]/10</f>
        <v>0</v>
      </c>
      <c r="V136" s="21">
        <f>ROUND(2*Tableau2[[#This Row],[Calcul NR (S)]],0)/2+Tableau2[[#This Row],[Correction (S)]]</f>
        <v>0</v>
      </c>
      <c r="W136" s="16">
        <v>10</v>
      </c>
      <c r="X136" s="18">
        <v>100</v>
      </c>
      <c r="Y136" s="21"/>
      <c r="Z136" s="22"/>
    </row>
    <row r="137" spans="1:26" x14ac:dyDescent="0.3">
      <c r="A137" s="36" t="s">
        <v>27</v>
      </c>
      <c r="B137" s="37">
        <v>45426</v>
      </c>
      <c r="C137" s="11">
        <v>100</v>
      </c>
      <c r="D137" s="19">
        <f>MAX(ROUND(D136+IF(I136&lt;GLYCT3_MIN,-INCR_ALGO*IF(H136&gt;10,2,1),0)+IF(AND(I136&gt;=GLYCT3_MAX,I135&gt;=GLYCT3_MAX,I134&gt;=GLYCT3_MAX),INCR_ALGO*IF(H136&gt;10,2,1),0),2),0)</f>
        <v>1</v>
      </c>
      <c r="E137" s="14">
        <v>0</v>
      </c>
      <c r="F137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37" s="29">
        <f>Tableau2[[#This Row],[Algo]]*Tableau2[[#This Row],[Glucides]]/10</f>
        <v>0</v>
      </c>
      <c r="H137" s="19">
        <f>ROUND(2*Tableau2[[#This Row],[Calcul NR]],0)/2+Tableau2[[#This Row],[Correction]]</f>
        <v>0</v>
      </c>
      <c r="I137" s="11">
        <v>100</v>
      </c>
      <c r="J137" s="13">
        <v>100</v>
      </c>
      <c r="K137" s="15">
        <f>MAX(ROUND(K136+IF(P136&lt;GLYCT3_MIN,-INCR_ALGO*IF(O136&gt;10,2,1),0)+IF(AND(P136&gt;=GLYCT3_MAX,P135&gt;=GLYCT3_MAX,P134&gt;=GLYCT3_MAX),INCR_ALGO*IF(O136&gt;10,2,1),0),2),0)</f>
        <v>1</v>
      </c>
      <c r="L137" s="15">
        <v>0</v>
      </c>
      <c r="M137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37" s="20">
        <f>Tableau2[[#This Row],[Algo (M)]]*Tableau2[[#This Row],[Glucides (M)]]/10</f>
        <v>0</v>
      </c>
      <c r="O137" s="20">
        <f>ROUND(2*Tableau2[[#This Row],[Calcul NR (M)]],0)/2+Tableau2[[#This Row],[Correction (M)]]</f>
        <v>0</v>
      </c>
      <c r="P137" s="13">
        <v>100</v>
      </c>
      <c r="Q137" s="18">
        <v>100</v>
      </c>
      <c r="R137" s="16">
        <f>MAX(ROUND(R136+IF(X136&lt;GLYCT3_MIN,-INCR_ALGO*IF(V136&gt;10,2,1),0)+IF(AND(X136&gt;GLYCT3_MAX,X135&gt;GLYCT3_MAX,X134&gt;GLYCT3_MAX),INCR_ALGO*IF(V136&gt;10,2,1),0),2),0)</f>
        <v>1</v>
      </c>
      <c r="S137" s="16">
        <v>0</v>
      </c>
      <c r="T137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37" s="21">
        <f>Tableau2[[#This Row],[Algo (S)]]*Tableau2[[#This Row],[Glucides (S)]]/10</f>
        <v>0</v>
      </c>
      <c r="V137" s="21">
        <f>ROUND(2*Tableau2[[#This Row],[Calcul NR (S)]],0)/2+Tableau2[[#This Row],[Correction (S)]]</f>
        <v>0</v>
      </c>
      <c r="W137" s="16">
        <v>10</v>
      </c>
      <c r="X137" s="18">
        <v>100</v>
      </c>
      <c r="Y137" s="21"/>
      <c r="Z137" s="22"/>
    </row>
    <row r="138" spans="1:26" x14ac:dyDescent="0.3">
      <c r="A138" s="36" t="s">
        <v>33</v>
      </c>
      <c r="B138" s="37">
        <v>45427</v>
      </c>
      <c r="C138" s="11">
        <v>100</v>
      </c>
      <c r="D138" s="19">
        <f>MAX(ROUND(D137+IF(I137&lt;GLYCT3_MIN,-INCR_ALGO*IF(H137&gt;10,2,1),0)+IF(AND(I137&gt;=GLYCT3_MAX,I136&gt;=GLYCT3_MAX,I135&gt;=GLYCT3_MAX),INCR_ALGO*IF(H137&gt;10,2,1),0),2),0)</f>
        <v>1</v>
      </c>
      <c r="E138" s="14">
        <v>0</v>
      </c>
      <c r="F138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38" s="29">
        <f>Tableau2[[#This Row],[Algo]]*Tableau2[[#This Row],[Glucides]]/10</f>
        <v>0</v>
      </c>
      <c r="H138" s="19">
        <f>ROUND(2*Tableau2[[#This Row],[Calcul NR]],0)/2+Tableau2[[#This Row],[Correction]]</f>
        <v>0</v>
      </c>
      <c r="I138" s="11">
        <v>100</v>
      </c>
      <c r="J138" s="13">
        <v>100</v>
      </c>
      <c r="K138" s="15">
        <f>MAX(ROUND(K137+IF(P137&lt;GLYCT3_MIN,-INCR_ALGO*IF(O137&gt;10,2,1),0)+IF(AND(P137&gt;=GLYCT3_MAX,P136&gt;=GLYCT3_MAX,P135&gt;=GLYCT3_MAX),INCR_ALGO*IF(O137&gt;10,2,1),0),2),0)</f>
        <v>1</v>
      </c>
      <c r="L138" s="15">
        <v>0</v>
      </c>
      <c r="M138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38" s="20">
        <f>Tableau2[[#This Row],[Algo (M)]]*Tableau2[[#This Row],[Glucides (M)]]/10</f>
        <v>0</v>
      </c>
      <c r="O138" s="20">
        <f>ROUND(2*Tableau2[[#This Row],[Calcul NR (M)]],0)/2+Tableau2[[#This Row],[Correction (M)]]</f>
        <v>0</v>
      </c>
      <c r="P138" s="13">
        <v>100</v>
      </c>
      <c r="Q138" s="18">
        <v>100</v>
      </c>
      <c r="R138" s="16">
        <f>MAX(ROUND(R137+IF(X137&lt;GLYCT3_MIN,-INCR_ALGO*IF(V137&gt;10,2,1),0)+IF(AND(X137&gt;GLYCT3_MAX,X136&gt;GLYCT3_MAX,X135&gt;GLYCT3_MAX),INCR_ALGO*IF(V137&gt;10,2,1),0),2),0)</f>
        <v>1</v>
      </c>
      <c r="S138" s="16">
        <v>0</v>
      </c>
      <c r="T138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38" s="21">
        <f>Tableau2[[#This Row],[Algo (S)]]*Tableau2[[#This Row],[Glucides (S)]]/10</f>
        <v>0</v>
      </c>
      <c r="V138" s="21">
        <f>ROUND(2*Tableau2[[#This Row],[Calcul NR (S)]],0)/2+Tableau2[[#This Row],[Correction (S)]]</f>
        <v>0</v>
      </c>
      <c r="W138" s="16">
        <v>10</v>
      </c>
      <c r="X138" s="18">
        <v>100</v>
      </c>
      <c r="Y138" s="21"/>
      <c r="Z138" s="22"/>
    </row>
    <row r="139" spans="1:26" x14ac:dyDescent="0.3">
      <c r="A139" s="36" t="s">
        <v>29</v>
      </c>
      <c r="B139" s="37">
        <v>45428</v>
      </c>
      <c r="C139" s="11">
        <v>100</v>
      </c>
      <c r="D139" s="19">
        <f>MAX(ROUND(D138+IF(I138&lt;GLYCT3_MIN,-INCR_ALGO*IF(H138&gt;10,2,1),0)+IF(AND(I138&gt;=GLYCT3_MAX,I137&gt;=GLYCT3_MAX,I136&gt;=GLYCT3_MAX),INCR_ALGO*IF(H138&gt;10,2,1),0),2),0)</f>
        <v>1</v>
      </c>
      <c r="E139" s="14">
        <v>0</v>
      </c>
      <c r="F139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39" s="29">
        <f>Tableau2[[#This Row],[Algo]]*Tableau2[[#This Row],[Glucides]]/10</f>
        <v>0</v>
      </c>
      <c r="H139" s="19">
        <f>ROUND(2*Tableau2[[#This Row],[Calcul NR]],0)/2+Tableau2[[#This Row],[Correction]]</f>
        <v>0</v>
      </c>
      <c r="I139" s="11">
        <v>100</v>
      </c>
      <c r="J139" s="13">
        <v>100</v>
      </c>
      <c r="K139" s="15">
        <f>MAX(ROUND(K138+IF(P138&lt;GLYCT3_MIN,-INCR_ALGO*IF(O138&gt;10,2,1),0)+IF(AND(P138&gt;=GLYCT3_MAX,P137&gt;=GLYCT3_MAX,P136&gt;=GLYCT3_MAX),INCR_ALGO*IF(O138&gt;10,2,1),0),2),0)</f>
        <v>1</v>
      </c>
      <c r="L139" s="15">
        <v>0</v>
      </c>
      <c r="M139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39" s="20">
        <f>Tableau2[[#This Row],[Algo (M)]]*Tableau2[[#This Row],[Glucides (M)]]/10</f>
        <v>0</v>
      </c>
      <c r="O139" s="20">
        <f>ROUND(2*Tableau2[[#This Row],[Calcul NR (M)]],0)/2+Tableau2[[#This Row],[Correction (M)]]</f>
        <v>0</v>
      </c>
      <c r="P139" s="13">
        <v>100</v>
      </c>
      <c r="Q139" s="18">
        <v>100</v>
      </c>
      <c r="R139" s="16">
        <f>MAX(ROUND(R138+IF(X138&lt;GLYCT3_MIN,-INCR_ALGO*IF(V138&gt;10,2,1),0)+IF(AND(X138&gt;GLYCT3_MAX,X137&gt;GLYCT3_MAX,X136&gt;GLYCT3_MAX),INCR_ALGO*IF(V138&gt;10,2,1),0),2),0)</f>
        <v>1</v>
      </c>
      <c r="S139" s="16">
        <v>0</v>
      </c>
      <c r="T139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39" s="21">
        <f>Tableau2[[#This Row],[Algo (S)]]*Tableau2[[#This Row],[Glucides (S)]]/10</f>
        <v>0</v>
      </c>
      <c r="V139" s="21">
        <f>ROUND(2*Tableau2[[#This Row],[Calcul NR (S)]],0)/2+Tableau2[[#This Row],[Correction (S)]]</f>
        <v>0</v>
      </c>
      <c r="W139" s="16">
        <v>10</v>
      </c>
      <c r="X139" s="18">
        <v>100</v>
      </c>
      <c r="Y139" s="21"/>
      <c r="Z139" s="22"/>
    </row>
    <row r="140" spans="1:26" x14ac:dyDescent="0.3">
      <c r="A140" s="36" t="s">
        <v>30</v>
      </c>
      <c r="B140" s="37">
        <v>45429</v>
      </c>
      <c r="C140" s="11">
        <v>100</v>
      </c>
      <c r="D140" s="19">
        <f>MAX(ROUND(D139+IF(I139&lt;GLYCT3_MIN,-INCR_ALGO*IF(H139&gt;10,2,1),0)+IF(AND(I139&gt;=GLYCT3_MAX,I138&gt;=GLYCT3_MAX,I137&gt;=GLYCT3_MAX),INCR_ALGO*IF(H139&gt;10,2,1),0),2),0)</f>
        <v>1</v>
      </c>
      <c r="E140" s="14">
        <v>0</v>
      </c>
      <c r="F140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40" s="29">
        <f>Tableau2[[#This Row],[Algo]]*Tableau2[[#This Row],[Glucides]]/10</f>
        <v>0</v>
      </c>
      <c r="H140" s="19">
        <f>ROUND(2*Tableau2[[#This Row],[Calcul NR]],0)/2+Tableau2[[#This Row],[Correction]]</f>
        <v>0</v>
      </c>
      <c r="I140" s="11">
        <v>100</v>
      </c>
      <c r="J140" s="13">
        <v>100</v>
      </c>
      <c r="K140" s="15">
        <f>MAX(ROUND(K139+IF(P139&lt;GLYCT3_MIN,-INCR_ALGO*IF(O139&gt;10,2,1),0)+IF(AND(P139&gt;=GLYCT3_MAX,P138&gt;=GLYCT3_MAX,P137&gt;=GLYCT3_MAX),INCR_ALGO*IF(O139&gt;10,2,1),0),2),0)</f>
        <v>1</v>
      </c>
      <c r="L140" s="15">
        <v>0</v>
      </c>
      <c r="M140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40" s="20">
        <f>Tableau2[[#This Row],[Algo (M)]]*Tableau2[[#This Row],[Glucides (M)]]/10</f>
        <v>0</v>
      </c>
      <c r="O140" s="20">
        <f>ROUND(2*Tableau2[[#This Row],[Calcul NR (M)]],0)/2+Tableau2[[#This Row],[Correction (M)]]</f>
        <v>0</v>
      </c>
      <c r="P140" s="13">
        <v>100</v>
      </c>
      <c r="Q140" s="18">
        <v>100</v>
      </c>
      <c r="R140" s="16">
        <f>MAX(ROUND(R139+IF(X139&lt;GLYCT3_MIN,-INCR_ALGO*IF(V139&gt;10,2,1),0)+IF(AND(X139&gt;GLYCT3_MAX,X138&gt;GLYCT3_MAX,X137&gt;GLYCT3_MAX),INCR_ALGO*IF(V139&gt;10,2,1),0),2),0)</f>
        <v>1</v>
      </c>
      <c r="S140" s="16">
        <v>0</v>
      </c>
      <c r="T140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40" s="21">
        <f>Tableau2[[#This Row],[Algo (S)]]*Tableau2[[#This Row],[Glucides (S)]]/10</f>
        <v>0</v>
      </c>
      <c r="V140" s="21">
        <f>ROUND(2*Tableau2[[#This Row],[Calcul NR (S)]],0)/2+Tableau2[[#This Row],[Correction (S)]]</f>
        <v>0</v>
      </c>
      <c r="W140" s="16">
        <v>10</v>
      </c>
      <c r="X140" s="18">
        <v>100</v>
      </c>
      <c r="Y140" s="21"/>
      <c r="Z140" s="22"/>
    </row>
    <row r="141" spans="1:26" x14ac:dyDescent="0.3">
      <c r="A141" s="36" t="s">
        <v>31</v>
      </c>
      <c r="B141" s="37">
        <v>45430</v>
      </c>
      <c r="C141" s="11">
        <v>100</v>
      </c>
      <c r="D141" s="19">
        <f>MAX(ROUND(D140+IF(I140&lt;GLYCT3_MIN,-INCR_ALGO*IF(H140&gt;10,2,1),0)+IF(AND(I140&gt;=GLYCT3_MAX,I139&gt;=GLYCT3_MAX,I138&gt;=GLYCT3_MAX),INCR_ALGO*IF(H140&gt;10,2,1),0),2),0)</f>
        <v>1</v>
      </c>
      <c r="E141" s="14">
        <v>0</v>
      </c>
      <c r="F141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41" s="29">
        <f>Tableau2[[#This Row],[Algo]]*Tableau2[[#This Row],[Glucides]]/10</f>
        <v>0</v>
      </c>
      <c r="H141" s="19">
        <f>ROUND(2*Tableau2[[#This Row],[Calcul NR]],0)/2+Tableau2[[#This Row],[Correction]]</f>
        <v>0</v>
      </c>
      <c r="I141" s="11">
        <v>100</v>
      </c>
      <c r="J141" s="13">
        <v>100</v>
      </c>
      <c r="K141" s="15">
        <f>MAX(ROUND(K140+IF(P140&lt;GLYCT3_MIN,-INCR_ALGO*IF(O140&gt;10,2,1),0)+IF(AND(P140&gt;=GLYCT3_MAX,P139&gt;=GLYCT3_MAX,P138&gt;=GLYCT3_MAX),INCR_ALGO*IF(O140&gt;10,2,1),0),2),0)</f>
        <v>1</v>
      </c>
      <c r="L141" s="15">
        <v>0</v>
      </c>
      <c r="M141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41" s="20">
        <f>Tableau2[[#This Row],[Algo (M)]]*Tableau2[[#This Row],[Glucides (M)]]/10</f>
        <v>0</v>
      </c>
      <c r="O141" s="20">
        <f>ROUND(2*Tableau2[[#This Row],[Calcul NR (M)]],0)/2+Tableau2[[#This Row],[Correction (M)]]</f>
        <v>0</v>
      </c>
      <c r="P141" s="13">
        <v>100</v>
      </c>
      <c r="Q141" s="18">
        <v>100</v>
      </c>
      <c r="R141" s="16">
        <f>MAX(ROUND(R140+IF(X140&lt;GLYCT3_MIN,-INCR_ALGO*IF(V140&gt;10,2,1),0)+IF(AND(X140&gt;GLYCT3_MAX,X139&gt;GLYCT3_MAX,X138&gt;GLYCT3_MAX),INCR_ALGO*IF(V140&gt;10,2,1),0),2),0)</f>
        <v>1</v>
      </c>
      <c r="S141" s="16">
        <v>0</v>
      </c>
      <c r="T141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41" s="21">
        <f>Tableau2[[#This Row],[Algo (S)]]*Tableau2[[#This Row],[Glucides (S)]]/10</f>
        <v>0</v>
      </c>
      <c r="V141" s="21">
        <f>ROUND(2*Tableau2[[#This Row],[Calcul NR (S)]],0)/2+Tableau2[[#This Row],[Correction (S)]]</f>
        <v>0</v>
      </c>
      <c r="W141" s="16">
        <v>10</v>
      </c>
      <c r="X141" s="18">
        <v>100</v>
      </c>
      <c r="Y141" s="21"/>
      <c r="Z141" s="22"/>
    </row>
    <row r="142" spans="1:26" x14ac:dyDescent="0.3">
      <c r="A142" s="36" t="s">
        <v>32</v>
      </c>
      <c r="B142" s="37">
        <v>45431</v>
      </c>
      <c r="C142" s="11">
        <v>100</v>
      </c>
      <c r="D142" s="19">
        <f>MAX(ROUND(D141+IF(I141&lt;GLYCT3_MIN,-INCR_ALGO*IF(H141&gt;10,2,1),0)+IF(AND(I141&gt;=GLYCT3_MAX,I140&gt;=GLYCT3_MAX,I139&gt;=GLYCT3_MAX),INCR_ALGO*IF(H141&gt;10,2,1),0),2),0)</f>
        <v>1</v>
      </c>
      <c r="E142" s="14">
        <v>0</v>
      </c>
      <c r="F142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42" s="29">
        <f>Tableau2[[#This Row],[Algo]]*Tableau2[[#This Row],[Glucides]]/10</f>
        <v>0</v>
      </c>
      <c r="H142" s="19">
        <f>ROUND(2*Tableau2[[#This Row],[Calcul NR]],0)/2+Tableau2[[#This Row],[Correction]]</f>
        <v>0</v>
      </c>
      <c r="I142" s="11">
        <v>100</v>
      </c>
      <c r="J142" s="13">
        <v>100</v>
      </c>
      <c r="K142" s="15">
        <f>MAX(ROUND(K141+IF(P141&lt;GLYCT3_MIN,-INCR_ALGO*IF(O141&gt;10,2,1),0)+IF(AND(P141&gt;=GLYCT3_MAX,P140&gt;=GLYCT3_MAX,P139&gt;=GLYCT3_MAX),INCR_ALGO*IF(O141&gt;10,2,1),0),2),0)</f>
        <v>1</v>
      </c>
      <c r="L142" s="15">
        <v>0</v>
      </c>
      <c r="M142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42" s="20">
        <f>Tableau2[[#This Row],[Algo (M)]]*Tableau2[[#This Row],[Glucides (M)]]/10</f>
        <v>0</v>
      </c>
      <c r="O142" s="20">
        <f>ROUND(2*Tableau2[[#This Row],[Calcul NR (M)]],0)/2+Tableau2[[#This Row],[Correction (M)]]</f>
        <v>0</v>
      </c>
      <c r="P142" s="13">
        <v>100</v>
      </c>
      <c r="Q142" s="18">
        <v>100</v>
      </c>
      <c r="R142" s="16">
        <f>MAX(ROUND(R141+IF(X141&lt;GLYCT3_MIN,-INCR_ALGO*IF(V141&gt;10,2,1),0)+IF(AND(X141&gt;GLYCT3_MAX,X140&gt;GLYCT3_MAX,X139&gt;GLYCT3_MAX),INCR_ALGO*IF(V141&gt;10,2,1),0),2),0)</f>
        <v>1</v>
      </c>
      <c r="S142" s="16">
        <v>0</v>
      </c>
      <c r="T142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42" s="21">
        <f>Tableau2[[#This Row],[Algo (S)]]*Tableau2[[#This Row],[Glucides (S)]]/10</f>
        <v>0</v>
      </c>
      <c r="V142" s="21">
        <f>ROUND(2*Tableau2[[#This Row],[Calcul NR (S)]],0)/2+Tableau2[[#This Row],[Correction (S)]]</f>
        <v>0</v>
      </c>
      <c r="W142" s="16">
        <v>10</v>
      </c>
      <c r="X142" s="18">
        <v>100</v>
      </c>
      <c r="Y142" s="21"/>
      <c r="Z142" s="22"/>
    </row>
    <row r="143" spans="1:26" x14ac:dyDescent="0.3">
      <c r="A143" s="36" t="s">
        <v>28</v>
      </c>
      <c r="B143" s="37">
        <v>45432</v>
      </c>
      <c r="C143" s="11">
        <v>100</v>
      </c>
      <c r="D143" s="19">
        <f>MAX(ROUND(D142+IF(I142&lt;GLYCT3_MIN,-INCR_ALGO*IF(H142&gt;10,2,1),0)+IF(AND(I142&gt;=GLYCT3_MAX,I141&gt;=GLYCT3_MAX,I140&gt;=GLYCT3_MAX),INCR_ALGO*IF(H142&gt;10,2,1),0),2),0)</f>
        <v>1</v>
      </c>
      <c r="E143" s="14">
        <v>0</v>
      </c>
      <c r="F143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43" s="29">
        <f>Tableau2[[#This Row],[Algo]]*Tableau2[[#This Row],[Glucides]]/10</f>
        <v>0</v>
      </c>
      <c r="H143" s="19">
        <f>ROUND(2*Tableau2[[#This Row],[Calcul NR]],0)/2+Tableau2[[#This Row],[Correction]]</f>
        <v>0</v>
      </c>
      <c r="I143" s="11">
        <v>100</v>
      </c>
      <c r="J143" s="13">
        <v>100</v>
      </c>
      <c r="K143" s="15">
        <f>MAX(ROUND(K142+IF(P142&lt;GLYCT3_MIN,-INCR_ALGO*IF(O142&gt;10,2,1),0)+IF(AND(P142&gt;=GLYCT3_MAX,P141&gt;=GLYCT3_MAX,P140&gt;=GLYCT3_MAX),INCR_ALGO*IF(O142&gt;10,2,1),0),2),0)</f>
        <v>1</v>
      </c>
      <c r="L143" s="15">
        <v>0</v>
      </c>
      <c r="M143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43" s="20">
        <f>Tableau2[[#This Row],[Algo (M)]]*Tableau2[[#This Row],[Glucides (M)]]/10</f>
        <v>0</v>
      </c>
      <c r="O143" s="20">
        <f>ROUND(2*Tableau2[[#This Row],[Calcul NR (M)]],0)/2+Tableau2[[#This Row],[Correction (M)]]</f>
        <v>0</v>
      </c>
      <c r="P143" s="13">
        <v>100</v>
      </c>
      <c r="Q143" s="18">
        <v>100</v>
      </c>
      <c r="R143" s="16">
        <f>MAX(ROUND(R142+IF(X142&lt;GLYCT3_MIN,-INCR_ALGO*IF(V142&gt;10,2,1),0)+IF(AND(X142&gt;GLYCT3_MAX,X141&gt;GLYCT3_MAX,X140&gt;GLYCT3_MAX),INCR_ALGO*IF(V142&gt;10,2,1),0),2),0)</f>
        <v>1</v>
      </c>
      <c r="S143" s="16">
        <v>0</v>
      </c>
      <c r="T143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43" s="21">
        <f>Tableau2[[#This Row],[Algo (S)]]*Tableau2[[#This Row],[Glucides (S)]]/10</f>
        <v>0</v>
      </c>
      <c r="V143" s="21">
        <f>ROUND(2*Tableau2[[#This Row],[Calcul NR (S)]],0)/2+Tableau2[[#This Row],[Correction (S)]]</f>
        <v>0</v>
      </c>
      <c r="W143" s="16">
        <v>10</v>
      </c>
      <c r="X143" s="18">
        <v>100</v>
      </c>
      <c r="Y143" s="21"/>
      <c r="Z143" s="22"/>
    </row>
    <row r="144" spans="1:26" x14ac:dyDescent="0.3">
      <c r="A144" s="36" t="s">
        <v>27</v>
      </c>
      <c r="B144" s="37">
        <v>45433</v>
      </c>
      <c r="C144" s="11">
        <v>100</v>
      </c>
      <c r="D144" s="19">
        <f>MAX(ROUND(D143+IF(I143&lt;GLYCT3_MIN,-INCR_ALGO*IF(H143&gt;10,2,1),0)+IF(AND(I143&gt;=GLYCT3_MAX,I142&gt;=GLYCT3_MAX,I141&gt;=GLYCT3_MAX),INCR_ALGO*IF(H143&gt;10,2,1),0),2),0)</f>
        <v>1</v>
      </c>
      <c r="E144" s="14">
        <v>0</v>
      </c>
      <c r="F144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44" s="29">
        <f>Tableau2[[#This Row],[Algo]]*Tableau2[[#This Row],[Glucides]]/10</f>
        <v>0</v>
      </c>
      <c r="H144" s="19">
        <f>ROUND(2*Tableau2[[#This Row],[Calcul NR]],0)/2+Tableau2[[#This Row],[Correction]]</f>
        <v>0</v>
      </c>
      <c r="I144" s="11">
        <v>100</v>
      </c>
      <c r="J144" s="13">
        <v>100</v>
      </c>
      <c r="K144" s="15">
        <f>MAX(ROUND(K143+IF(P143&lt;GLYCT3_MIN,-INCR_ALGO*IF(O143&gt;10,2,1),0)+IF(AND(P143&gt;=GLYCT3_MAX,P142&gt;=GLYCT3_MAX,P141&gt;=GLYCT3_MAX),INCR_ALGO*IF(O143&gt;10,2,1),0),2),0)</f>
        <v>1</v>
      </c>
      <c r="L144" s="15">
        <v>0</v>
      </c>
      <c r="M144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44" s="20">
        <f>Tableau2[[#This Row],[Algo (M)]]*Tableau2[[#This Row],[Glucides (M)]]/10</f>
        <v>0</v>
      </c>
      <c r="O144" s="20">
        <f>ROUND(2*Tableau2[[#This Row],[Calcul NR (M)]],0)/2+Tableau2[[#This Row],[Correction (M)]]</f>
        <v>0</v>
      </c>
      <c r="P144" s="13">
        <v>100</v>
      </c>
      <c r="Q144" s="18">
        <v>100</v>
      </c>
      <c r="R144" s="16">
        <f>MAX(ROUND(R143+IF(X143&lt;GLYCT3_MIN,-INCR_ALGO*IF(V143&gt;10,2,1),0)+IF(AND(X143&gt;GLYCT3_MAX,X142&gt;GLYCT3_MAX,X141&gt;GLYCT3_MAX),INCR_ALGO*IF(V143&gt;10,2,1),0),2),0)</f>
        <v>1</v>
      </c>
      <c r="S144" s="16">
        <v>0</v>
      </c>
      <c r="T144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44" s="21">
        <f>Tableau2[[#This Row],[Algo (S)]]*Tableau2[[#This Row],[Glucides (S)]]/10</f>
        <v>0</v>
      </c>
      <c r="V144" s="21">
        <f>ROUND(2*Tableau2[[#This Row],[Calcul NR (S)]],0)/2+Tableau2[[#This Row],[Correction (S)]]</f>
        <v>0</v>
      </c>
      <c r="W144" s="16">
        <v>10</v>
      </c>
      <c r="X144" s="18">
        <v>100</v>
      </c>
      <c r="Y144" s="21"/>
      <c r="Z144" s="22"/>
    </row>
    <row r="145" spans="1:26" x14ac:dyDescent="0.3">
      <c r="A145" s="36" t="s">
        <v>33</v>
      </c>
      <c r="B145" s="37">
        <v>45434</v>
      </c>
      <c r="C145" s="11">
        <v>100</v>
      </c>
      <c r="D145" s="19">
        <f>MAX(ROUND(D144+IF(I144&lt;GLYCT3_MIN,-INCR_ALGO*IF(H144&gt;10,2,1),0)+IF(AND(I144&gt;=GLYCT3_MAX,I143&gt;=GLYCT3_MAX,I142&gt;=GLYCT3_MAX),INCR_ALGO*IF(H144&gt;10,2,1),0),2),0)</f>
        <v>1</v>
      </c>
      <c r="E145" s="14">
        <v>0</v>
      </c>
      <c r="F145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45" s="29">
        <f>Tableau2[[#This Row],[Algo]]*Tableau2[[#This Row],[Glucides]]/10</f>
        <v>0</v>
      </c>
      <c r="H145" s="19">
        <f>ROUND(2*Tableau2[[#This Row],[Calcul NR]],0)/2+Tableau2[[#This Row],[Correction]]</f>
        <v>0</v>
      </c>
      <c r="I145" s="11">
        <v>100</v>
      </c>
      <c r="J145" s="13">
        <v>100</v>
      </c>
      <c r="K145" s="15">
        <f>MAX(ROUND(K144+IF(P144&lt;GLYCT3_MIN,-INCR_ALGO*IF(O144&gt;10,2,1),0)+IF(AND(P144&gt;=GLYCT3_MAX,P143&gt;=GLYCT3_MAX,P142&gt;=GLYCT3_MAX),INCR_ALGO*IF(O144&gt;10,2,1),0),2),0)</f>
        <v>1</v>
      </c>
      <c r="L145" s="15">
        <v>0</v>
      </c>
      <c r="M145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45" s="20">
        <f>Tableau2[[#This Row],[Algo (M)]]*Tableau2[[#This Row],[Glucides (M)]]/10</f>
        <v>0</v>
      </c>
      <c r="O145" s="20">
        <f>ROUND(2*Tableau2[[#This Row],[Calcul NR (M)]],0)/2+Tableau2[[#This Row],[Correction (M)]]</f>
        <v>0</v>
      </c>
      <c r="P145" s="13">
        <v>100</v>
      </c>
      <c r="Q145" s="18">
        <v>100</v>
      </c>
      <c r="R145" s="16">
        <f>MAX(ROUND(R144+IF(X144&lt;GLYCT3_MIN,-INCR_ALGO*IF(V144&gt;10,2,1),0)+IF(AND(X144&gt;GLYCT3_MAX,X143&gt;GLYCT3_MAX,X142&gt;GLYCT3_MAX),INCR_ALGO*IF(V144&gt;10,2,1),0),2),0)</f>
        <v>1</v>
      </c>
      <c r="S145" s="16">
        <v>0</v>
      </c>
      <c r="T145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45" s="21">
        <f>Tableau2[[#This Row],[Algo (S)]]*Tableau2[[#This Row],[Glucides (S)]]/10</f>
        <v>0</v>
      </c>
      <c r="V145" s="21">
        <f>ROUND(2*Tableau2[[#This Row],[Calcul NR (S)]],0)/2+Tableau2[[#This Row],[Correction (S)]]</f>
        <v>0</v>
      </c>
      <c r="W145" s="16">
        <v>10</v>
      </c>
      <c r="X145" s="18">
        <v>100</v>
      </c>
      <c r="Y145" s="21"/>
      <c r="Z145" s="22"/>
    </row>
    <row r="146" spans="1:26" x14ac:dyDescent="0.3">
      <c r="A146" s="36" t="s">
        <v>29</v>
      </c>
      <c r="B146" s="37">
        <v>45435</v>
      </c>
      <c r="C146" s="11">
        <v>100</v>
      </c>
      <c r="D146" s="19">
        <f>MAX(ROUND(D145+IF(I145&lt;GLYCT3_MIN,-INCR_ALGO*IF(H145&gt;10,2,1),0)+IF(AND(I145&gt;=GLYCT3_MAX,I144&gt;=GLYCT3_MAX,I143&gt;=GLYCT3_MAX),INCR_ALGO*IF(H145&gt;10,2,1),0),2),0)</f>
        <v>1</v>
      </c>
      <c r="E146" s="14">
        <v>0</v>
      </c>
      <c r="F146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46" s="29">
        <f>Tableau2[[#This Row],[Algo]]*Tableau2[[#This Row],[Glucides]]/10</f>
        <v>0</v>
      </c>
      <c r="H146" s="19">
        <f>ROUND(2*Tableau2[[#This Row],[Calcul NR]],0)/2+Tableau2[[#This Row],[Correction]]</f>
        <v>0</v>
      </c>
      <c r="I146" s="11">
        <v>100</v>
      </c>
      <c r="J146" s="13">
        <v>100</v>
      </c>
      <c r="K146" s="15">
        <f>MAX(ROUND(K145+IF(P145&lt;GLYCT3_MIN,-INCR_ALGO*IF(O145&gt;10,2,1),0)+IF(AND(P145&gt;=GLYCT3_MAX,P144&gt;=GLYCT3_MAX,P143&gt;=GLYCT3_MAX),INCR_ALGO*IF(O145&gt;10,2,1),0),2),0)</f>
        <v>1</v>
      </c>
      <c r="L146" s="15">
        <v>0</v>
      </c>
      <c r="M146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46" s="20">
        <f>Tableau2[[#This Row],[Algo (M)]]*Tableau2[[#This Row],[Glucides (M)]]/10</f>
        <v>0</v>
      </c>
      <c r="O146" s="20">
        <f>ROUND(2*Tableau2[[#This Row],[Calcul NR (M)]],0)/2+Tableau2[[#This Row],[Correction (M)]]</f>
        <v>0</v>
      </c>
      <c r="P146" s="13">
        <v>100</v>
      </c>
      <c r="Q146" s="18">
        <v>100</v>
      </c>
      <c r="R146" s="16">
        <f>MAX(ROUND(R145+IF(X145&lt;GLYCT3_MIN,-INCR_ALGO*IF(V145&gt;10,2,1),0)+IF(AND(X145&gt;GLYCT3_MAX,X144&gt;GLYCT3_MAX,X143&gt;GLYCT3_MAX),INCR_ALGO*IF(V145&gt;10,2,1),0),2),0)</f>
        <v>1</v>
      </c>
      <c r="S146" s="16">
        <v>0</v>
      </c>
      <c r="T146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46" s="21">
        <f>Tableau2[[#This Row],[Algo (S)]]*Tableau2[[#This Row],[Glucides (S)]]/10</f>
        <v>0</v>
      </c>
      <c r="V146" s="21">
        <f>ROUND(2*Tableau2[[#This Row],[Calcul NR (S)]],0)/2+Tableau2[[#This Row],[Correction (S)]]</f>
        <v>0</v>
      </c>
      <c r="W146" s="16">
        <v>10</v>
      </c>
      <c r="X146" s="18">
        <v>100</v>
      </c>
      <c r="Y146" s="21"/>
      <c r="Z146" s="22"/>
    </row>
    <row r="147" spans="1:26" x14ac:dyDescent="0.3">
      <c r="A147" s="36" t="s">
        <v>30</v>
      </c>
      <c r="B147" s="37">
        <v>45436</v>
      </c>
      <c r="C147" s="11">
        <v>100</v>
      </c>
      <c r="D147" s="19">
        <f>MAX(ROUND(D146+IF(I146&lt;GLYCT3_MIN,-INCR_ALGO*IF(H146&gt;10,2,1),0)+IF(AND(I146&gt;=GLYCT3_MAX,I145&gt;=GLYCT3_MAX,I144&gt;=GLYCT3_MAX),INCR_ALGO*IF(H146&gt;10,2,1),0),2),0)</f>
        <v>1</v>
      </c>
      <c r="E147" s="14">
        <v>0</v>
      </c>
      <c r="F147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47" s="29">
        <f>Tableau2[[#This Row],[Algo]]*Tableau2[[#This Row],[Glucides]]/10</f>
        <v>0</v>
      </c>
      <c r="H147" s="19">
        <f>ROUND(2*Tableau2[[#This Row],[Calcul NR]],0)/2+Tableau2[[#This Row],[Correction]]</f>
        <v>0</v>
      </c>
      <c r="I147" s="11">
        <v>100</v>
      </c>
      <c r="J147" s="13">
        <v>100</v>
      </c>
      <c r="K147" s="15">
        <f>MAX(ROUND(K146+IF(P146&lt;GLYCT3_MIN,-INCR_ALGO*IF(O146&gt;10,2,1),0)+IF(AND(P146&gt;=GLYCT3_MAX,P145&gt;=GLYCT3_MAX,P144&gt;=GLYCT3_MAX),INCR_ALGO*IF(O146&gt;10,2,1),0),2),0)</f>
        <v>1</v>
      </c>
      <c r="L147" s="15">
        <v>0</v>
      </c>
      <c r="M147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47" s="20">
        <f>Tableau2[[#This Row],[Algo (M)]]*Tableau2[[#This Row],[Glucides (M)]]/10</f>
        <v>0</v>
      </c>
      <c r="O147" s="20">
        <f>ROUND(2*Tableau2[[#This Row],[Calcul NR (M)]],0)/2+Tableau2[[#This Row],[Correction (M)]]</f>
        <v>0</v>
      </c>
      <c r="P147" s="13">
        <v>100</v>
      </c>
      <c r="Q147" s="18">
        <v>100</v>
      </c>
      <c r="R147" s="16">
        <f>MAX(ROUND(R146+IF(X146&lt;GLYCT3_MIN,-INCR_ALGO*IF(V146&gt;10,2,1),0)+IF(AND(X146&gt;GLYCT3_MAX,X145&gt;GLYCT3_MAX,X144&gt;GLYCT3_MAX),INCR_ALGO*IF(V146&gt;10,2,1),0),2),0)</f>
        <v>1</v>
      </c>
      <c r="S147" s="16">
        <v>0</v>
      </c>
      <c r="T147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47" s="21">
        <f>Tableau2[[#This Row],[Algo (S)]]*Tableau2[[#This Row],[Glucides (S)]]/10</f>
        <v>0</v>
      </c>
      <c r="V147" s="21">
        <f>ROUND(2*Tableau2[[#This Row],[Calcul NR (S)]],0)/2+Tableau2[[#This Row],[Correction (S)]]</f>
        <v>0</v>
      </c>
      <c r="W147" s="16">
        <v>10</v>
      </c>
      <c r="X147" s="18">
        <v>100</v>
      </c>
      <c r="Y147" s="21"/>
      <c r="Z147" s="22"/>
    </row>
    <row r="148" spans="1:26" x14ac:dyDescent="0.3">
      <c r="A148" s="36" t="s">
        <v>31</v>
      </c>
      <c r="B148" s="37">
        <v>45437</v>
      </c>
      <c r="C148" s="11">
        <v>100</v>
      </c>
      <c r="D148" s="19">
        <f>MAX(ROUND(D147+IF(I147&lt;GLYCT3_MIN,-INCR_ALGO*IF(H147&gt;10,2,1),0)+IF(AND(I147&gt;=GLYCT3_MAX,I146&gt;=GLYCT3_MAX,I145&gt;=GLYCT3_MAX),INCR_ALGO*IF(H147&gt;10,2,1),0),2),0)</f>
        <v>1</v>
      </c>
      <c r="E148" s="14">
        <v>0</v>
      </c>
      <c r="F148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48" s="29">
        <f>Tableau2[[#This Row],[Algo]]*Tableau2[[#This Row],[Glucides]]/10</f>
        <v>0</v>
      </c>
      <c r="H148" s="19">
        <f>ROUND(2*Tableau2[[#This Row],[Calcul NR]],0)/2+Tableau2[[#This Row],[Correction]]</f>
        <v>0</v>
      </c>
      <c r="I148" s="11">
        <v>100</v>
      </c>
      <c r="J148" s="13">
        <v>100</v>
      </c>
      <c r="K148" s="15">
        <f>MAX(ROUND(K147+IF(P147&lt;GLYCT3_MIN,-INCR_ALGO*IF(O147&gt;10,2,1),0)+IF(AND(P147&gt;=GLYCT3_MAX,P146&gt;=GLYCT3_MAX,P145&gt;=GLYCT3_MAX),INCR_ALGO*IF(O147&gt;10,2,1),0),2),0)</f>
        <v>1</v>
      </c>
      <c r="L148" s="15">
        <v>0</v>
      </c>
      <c r="M148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48" s="20">
        <f>Tableau2[[#This Row],[Algo (M)]]*Tableau2[[#This Row],[Glucides (M)]]/10</f>
        <v>0</v>
      </c>
      <c r="O148" s="20">
        <f>ROUND(2*Tableau2[[#This Row],[Calcul NR (M)]],0)/2+Tableau2[[#This Row],[Correction (M)]]</f>
        <v>0</v>
      </c>
      <c r="P148" s="13">
        <v>100</v>
      </c>
      <c r="Q148" s="18">
        <v>100</v>
      </c>
      <c r="R148" s="16">
        <f>MAX(ROUND(R147+IF(X147&lt;GLYCT3_MIN,-INCR_ALGO*IF(V147&gt;10,2,1),0)+IF(AND(X147&gt;GLYCT3_MAX,X146&gt;GLYCT3_MAX,X145&gt;GLYCT3_MAX),INCR_ALGO*IF(V147&gt;10,2,1),0),2),0)</f>
        <v>1</v>
      </c>
      <c r="S148" s="16">
        <v>0</v>
      </c>
      <c r="T148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48" s="21">
        <f>Tableau2[[#This Row],[Algo (S)]]*Tableau2[[#This Row],[Glucides (S)]]/10</f>
        <v>0</v>
      </c>
      <c r="V148" s="21">
        <f>ROUND(2*Tableau2[[#This Row],[Calcul NR (S)]],0)/2+Tableau2[[#This Row],[Correction (S)]]</f>
        <v>0</v>
      </c>
      <c r="W148" s="16">
        <v>10</v>
      </c>
      <c r="X148" s="18">
        <v>100</v>
      </c>
      <c r="Y148" s="21"/>
      <c r="Z148" s="22"/>
    </row>
    <row r="149" spans="1:26" x14ac:dyDescent="0.3">
      <c r="A149" s="36" t="s">
        <v>32</v>
      </c>
      <c r="B149" s="37">
        <v>45438</v>
      </c>
      <c r="C149" s="11">
        <v>100</v>
      </c>
      <c r="D149" s="19">
        <f>MAX(ROUND(D148+IF(I148&lt;GLYCT3_MIN,-INCR_ALGO*IF(H148&gt;10,2,1),0)+IF(AND(I148&gt;=GLYCT3_MAX,I147&gt;=GLYCT3_MAX,I146&gt;=GLYCT3_MAX),INCR_ALGO*IF(H148&gt;10,2,1),0),2),0)</f>
        <v>1</v>
      </c>
      <c r="E149" s="14">
        <v>0</v>
      </c>
      <c r="F149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49" s="29">
        <f>Tableau2[[#This Row],[Algo]]*Tableau2[[#This Row],[Glucides]]/10</f>
        <v>0</v>
      </c>
      <c r="H149" s="19">
        <f>ROUND(2*Tableau2[[#This Row],[Calcul NR]],0)/2+Tableau2[[#This Row],[Correction]]</f>
        <v>0</v>
      </c>
      <c r="I149" s="11">
        <v>100</v>
      </c>
      <c r="J149" s="13">
        <v>100</v>
      </c>
      <c r="K149" s="15">
        <f>MAX(ROUND(K148+IF(P148&lt;GLYCT3_MIN,-INCR_ALGO*IF(O148&gt;10,2,1),0)+IF(AND(P148&gt;=GLYCT3_MAX,P147&gt;=GLYCT3_MAX,P146&gt;=GLYCT3_MAX),INCR_ALGO*IF(O148&gt;10,2,1),0),2),0)</f>
        <v>1</v>
      </c>
      <c r="L149" s="15">
        <v>0</v>
      </c>
      <c r="M149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49" s="20">
        <f>Tableau2[[#This Row],[Algo (M)]]*Tableau2[[#This Row],[Glucides (M)]]/10</f>
        <v>0</v>
      </c>
      <c r="O149" s="20">
        <f>ROUND(2*Tableau2[[#This Row],[Calcul NR (M)]],0)/2+Tableau2[[#This Row],[Correction (M)]]</f>
        <v>0</v>
      </c>
      <c r="P149" s="13">
        <v>100</v>
      </c>
      <c r="Q149" s="18">
        <v>100</v>
      </c>
      <c r="R149" s="16">
        <f>MAX(ROUND(R148+IF(X148&lt;GLYCT3_MIN,-INCR_ALGO*IF(V148&gt;10,2,1),0)+IF(AND(X148&gt;GLYCT3_MAX,X147&gt;GLYCT3_MAX,X146&gt;GLYCT3_MAX),INCR_ALGO*IF(V148&gt;10,2,1),0),2),0)</f>
        <v>1</v>
      </c>
      <c r="S149" s="16">
        <v>0</v>
      </c>
      <c r="T149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49" s="21">
        <f>Tableau2[[#This Row],[Algo (S)]]*Tableau2[[#This Row],[Glucides (S)]]/10</f>
        <v>0</v>
      </c>
      <c r="V149" s="21">
        <f>ROUND(2*Tableau2[[#This Row],[Calcul NR (S)]],0)/2+Tableau2[[#This Row],[Correction (S)]]</f>
        <v>0</v>
      </c>
      <c r="W149" s="16">
        <v>10</v>
      </c>
      <c r="X149" s="18">
        <v>100</v>
      </c>
      <c r="Y149" s="21"/>
      <c r="Z149" s="22"/>
    </row>
    <row r="150" spans="1:26" x14ac:dyDescent="0.3">
      <c r="A150" s="36" t="s">
        <v>28</v>
      </c>
      <c r="B150" s="37">
        <v>45439</v>
      </c>
      <c r="C150" s="11">
        <v>100</v>
      </c>
      <c r="D150" s="19">
        <f>MAX(ROUND(D149+IF(I149&lt;GLYCT3_MIN,-INCR_ALGO*IF(H149&gt;10,2,1),0)+IF(AND(I149&gt;=GLYCT3_MAX,I148&gt;=GLYCT3_MAX,I147&gt;=GLYCT3_MAX),INCR_ALGO*IF(H149&gt;10,2,1),0),2),0)</f>
        <v>1</v>
      </c>
      <c r="E150" s="14">
        <v>0</v>
      </c>
      <c r="F150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50" s="29">
        <f>Tableau2[[#This Row],[Algo]]*Tableau2[[#This Row],[Glucides]]/10</f>
        <v>0</v>
      </c>
      <c r="H150" s="19">
        <f>ROUND(2*Tableau2[[#This Row],[Calcul NR]],0)/2+Tableau2[[#This Row],[Correction]]</f>
        <v>0</v>
      </c>
      <c r="I150" s="11">
        <v>100</v>
      </c>
      <c r="J150" s="13">
        <v>100</v>
      </c>
      <c r="K150" s="15">
        <f>MAX(ROUND(K149+IF(P149&lt;GLYCT3_MIN,-INCR_ALGO*IF(O149&gt;10,2,1),0)+IF(AND(P149&gt;=GLYCT3_MAX,P148&gt;=GLYCT3_MAX,P147&gt;=GLYCT3_MAX),INCR_ALGO*IF(O149&gt;10,2,1),0),2),0)</f>
        <v>1</v>
      </c>
      <c r="L150" s="15">
        <v>0</v>
      </c>
      <c r="M150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50" s="20">
        <f>Tableau2[[#This Row],[Algo (M)]]*Tableau2[[#This Row],[Glucides (M)]]/10</f>
        <v>0</v>
      </c>
      <c r="O150" s="20">
        <f>ROUND(2*Tableau2[[#This Row],[Calcul NR (M)]],0)/2+Tableau2[[#This Row],[Correction (M)]]</f>
        <v>0</v>
      </c>
      <c r="P150" s="13">
        <v>100</v>
      </c>
      <c r="Q150" s="18">
        <v>100</v>
      </c>
      <c r="R150" s="16">
        <f>MAX(ROUND(R149+IF(X149&lt;GLYCT3_MIN,-INCR_ALGO*IF(V149&gt;10,2,1),0)+IF(AND(X149&gt;GLYCT3_MAX,X148&gt;GLYCT3_MAX,X147&gt;GLYCT3_MAX),INCR_ALGO*IF(V149&gt;10,2,1),0),2),0)</f>
        <v>1</v>
      </c>
      <c r="S150" s="16">
        <v>0</v>
      </c>
      <c r="T150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50" s="21">
        <f>Tableau2[[#This Row],[Algo (S)]]*Tableau2[[#This Row],[Glucides (S)]]/10</f>
        <v>0</v>
      </c>
      <c r="V150" s="21">
        <f>ROUND(2*Tableau2[[#This Row],[Calcul NR (S)]],0)/2+Tableau2[[#This Row],[Correction (S)]]</f>
        <v>0</v>
      </c>
      <c r="W150" s="16">
        <v>10</v>
      </c>
      <c r="X150" s="18">
        <v>100</v>
      </c>
      <c r="Y150" s="21"/>
      <c r="Z150" s="22"/>
    </row>
    <row r="151" spans="1:26" x14ac:dyDescent="0.3">
      <c r="A151" s="36" t="s">
        <v>27</v>
      </c>
      <c r="B151" s="37">
        <v>45440</v>
      </c>
      <c r="C151" s="11">
        <v>100</v>
      </c>
      <c r="D151" s="19">
        <f>MAX(ROUND(D150+IF(I150&lt;GLYCT3_MIN,-INCR_ALGO*IF(H150&gt;10,2,1),0)+IF(AND(I150&gt;=GLYCT3_MAX,I149&gt;=GLYCT3_MAX,I148&gt;=GLYCT3_MAX),INCR_ALGO*IF(H150&gt;10,2,1),0),2),0)</f>
        <v>1</v>
      </c>
      <c r="E151" s="14">
        <v>0</v>
      </c>
      <c r="F151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51" s="29">
        <f>Tableau2[[#This Row],[Algo]]*Tableau2[[#This Row],[Glucides]]/10</f>
        <v>0</v>
      </c>
      <c r="H151" s="19">
        <f>ROUND(2*Tableau2[[#This Row],[Calcul NR]],0)/2+Tableau2[[#This Row],[Correction]]</f>
        <v>0</v>
      </c>
      <c r="I151" s="11">
        <v>100</v>
      </c>
      <c r="J151" s="13">
        <v>100</v>
      </c>
      <c r="K151" s="15">
        <f>MAX(ROUND(K150+IF(P150&lt;GLYCT3_MIN,-INCR_ALGO*IF(O150&gt;10,2,1),0)+IF(AND(P150&gt;=GLYCT3_MAX,P149&gt;=GLYCT3_MAX,P148&gt;=GLYCT3_MAX),INCR_ALGO*IF(O150&gt;10,2,1),0),2),0)</f>
        <v>1</v>
      </c>
      <c r="L151" s="15">
        <v>0</v>
      </c>
      <c r="M151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51" s="20">
        <f>Tableau2[[#This Row],[Algo (M)]]*Tableau2[[#This Row],[Glucides (M)]]/10</f>
        <v>0</v>
      </c>
      <c r="O151" s="20">
        <f>ROUND(2*Tableau2[[#This Row],[Calcul NR (M)]],0)/2+Tableau2[[#This Row],[Correction (M)]]</f>
        <v>0</v>
      </c>
      <c r="P151" s="13">
        <v>100</v>
      </c>
      <c r="Q151" s="18">
        <v>100</v>
      </c>
      <c r="R151" s="16">
        <f>MAX(ROUND(R150+IF(X150&lt;GLYCT3_MIN,-INCR_ALGO*IF(V150&gt;10,2,1),0)+IF(AND(X150&gt;GLYCT3_MAX,X149&gt;GLYCT3_MAX,X148&gt;GLYCT3_MAX),INCR_ALGO*IF(V150&gt;10,2,1),0),2),0)</f>
        <v>1</v>
      </c>
      <c r="S151" s="16">
        <v>0</v>
      </c>
      <c r="T151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51" s="21">
        <f>Tableau2[[#This Row],[Algo (S)]]*Tableau2[[#This Row],[Glucides (S)]]/10</f>
        <v>0</v>
      </c>
      <c r="V151" s="21">
        <f>ROUND(2*Tableau2[[#This Row],[Calcul NR (S)]],0)/2+Tableau2[[#This Row],[Correction (S)]]</f>
        <v>0</v>
      </c>
      <c r="W151" s="16">
        <v>10</v>
      </c>
      <c r="X151" s="18">
        <v>100</v>
      </c>
      <c r="Y151" s="21"/>
      <c r="Z151" s="22" t="s">
        <v>41</v>
      </c>
    </row>
    <row r="152" spans="1:26" x14ac:dyDescent="0.3">
      <c r="A152" s="36" t="s">
        <v>33</v>
      </c>
      <c r="B152" s="37">
        <v>45441</v>
      </c>
      <c r="C152" s="11">
        <v>100</v>
      </c>
      <c r="D152" s="19">
        <f>MAX(ROUND(D151+IF(I151&lt;GLYCT3_MIN,-INCR_ALGO*IF(H151&gt;10,2,1),0)+IF(AND(I151&gt;=GLYCT3_MAX,I150&gt;=GLYCT3_MAX,I149&gt;=GLYCT3_MAX),INCR_ALGO*IF(H151&gt;10,2,1),0),2),0)</f>
        <v>1</v>
      </c>
      <c r="E152" s="14">
        <v>0</v>
      </c>
      <c r="F152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52" s="29">
        <f>Tableau2[[#This Row],[Algo]]*Tableau2[[#This Row],[Glucides]]/10</f>
        <v>0</v>
      </c>
      <c r="H152" s="19">
        <f>ROUND(2*Tableau2[[#This Row],[Calcul NR]],0)/2+Tableau2[[#This Row],[Correction]]</f>
        <v>0</v>
      </c>
      <c r="I152" s="11">
        <v>100</v>
      </c>
      <c r="J152" s="13">
        <v>100</v>
      </c>
      <c r="K152" s="15">
        <f>MAX(ROUND(K151+IF(P151&lt;GLYCT3_MIN,-INCR_ALGO*IF(O151&gt;10,2,1),0)+IF(AND(P151&gt;=GLYCT3_MAX,P150&gt;=GLYCT3_MAX,P149&gt;=GLYCT3_MAX),INCR_ALGO*IF(O151&gt;10,2,1),0),2),0)</f>
        <v>1</v>
      </c>
      <c r="L152" s="15">
        <v>0</v>
      </c>
      <c r="M152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52" s="20">
        <f>Tableau2[[#This Row],[Algo (M)]]*Tableau2[[#This Row],[Glucides (M)]]/10</f>
        <v>0</v>
      </c>
      <c r="O152" s="20">
        <f>ROUND(2*Tableau2[[#This Row],[Calcul NR (M)]],0)/2+Tableau2[[#This Row],[Correction (M)]]</f>
        <v>0</v>
      </c>
      <c r="P152" s="13">
        <v>100</v>
      </c>
      <c r="Q152" s="18">
        <v>100</v>
      </c>
      <c r="R152" s="16">
        <f>MAX(ROUND(R151+IF(X151&lt;GLYCT3_MIN,-INCR_ALGO*IF(V151&gt;10,2,1),0)+IF(AND(X151&gt;GLYCT3_MAX,X150&gt;GLYCT3_MAX,X149&gt;GLYCT3_MAX),INCR_ALGO*IF(V151&gt;10,2,1),0),2),0)</f>
        <v>1</v>
      </c>
      <c r="S152" s="16">
        <v>0</v>
      </c>
      <c r="T152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52" s="21">
        <f>Tableau2[[#This Row],[Algo (S)]]*Tableau2[[#This Row],[Glucides (S)]]/10</f>
        <v>0</v>
      </c>
      <c r="V152" s="21">
        <f>ROUND(2*Tableau2[[#This Row],[Calcul NR (S)]],0)/2+Tableau2[[#This Row],[Correction (S)]]</f>
        <v>0</v>
      </c>
      <c r="W152" s="16">
        <v>10</v>
      </c>
      <c r="X152" s="18">
        <v>100</v>
      </c>
      <c r="Y152" s="21"/>
      <c r="Z152" s="22"/>
    </row>
    <row r="153" spans="1:26" x14ac:dyDescent="0.3">
      <c r="A153" s="36" t="s">
        <v>29</v>
      </c>
      <c r="B153" s="37">
        <v>45442</v>
      </c>
      <c r="C153" s="11">
        <v>100</v>
      </c>
      <c r="D153" s="19">
        <f>MAX(ROUND(D152+IF(I152&lt;GLYCT3_MIN,-INCR_ALGO*IF(H152&gt;10,2,1),0)+IF(AND(I152&gt;=GLYCT3_MAX,I151&gt;=GLYCT3_MAX,I150&gt;=GLYCT3_MAX),INCR_ALGO*IF(H152&gt;10,2,1),0),2),0)</f>
        <v>1</v>
      </c>
      <c r="E153" s="14">
        <v>0</v>
      </c>
      <c r="F153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53" s="29">
        <f>Tableau2[[#This Row],[Algo]]*Tableau2[[#This Row],[Glucides]]/10</f>
        <v>0</v>
      </c>
      <c r="H153" s="19">
        <f>ROUND(2*Tableau2[[#This Row],[Calcul NR]],0)/2+Tableau2[[#This Row],[Correction]]</f>
        <v>0</v>
      </c>
      <c r="I153" s="11">
        <v>100</v>
      </c>
      <c r="J153" s="13">
        <v>100</v>
      </c>
      <c r="K153" s="15">
        <f>MAX(ROUND(K152+IF(P152&lt;GLYCT3_MIN,-INCR_ALGO*IF(O152&gt;10,2,1),0)+IF(AND(P152&gt;=GLYCT3_MAX,P151&gt;=GLYCT3_MAX,P150&gt;=GLYCT3_MAX),INCR_ALGO*IF(O152&gt;10,2,1),0),2),0)</f>
        <v>1</v>
      </c>
      <c r="L153" s="15">
        <v>0</v>
      </c>
      <c r="M153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53" s="20">
        <f>Tableau2[[#This Row],[Algo (M)]]*Tableau2[[#This Row],[Glucides (M)]]/10</f>
        <v>0</v>
      </c>
      <c r="O153" s="20">
        <f>ROUND(2*Tableau2[[#This Row],[Calcul NR (M)]],0)/2+Tableau2[[#This Row],[Correction (M)]]</f>
        <v>0</v>
      </c>
      <c r="P153" s="13">
        <v>100</v>
      </c>
      <c r="Q153" s="18">
        <v>100</v>
      </c>
      <c r="R153" s="16">
        <f>MAX(ROUND(R152+IF(X152&lt;GLYCT3_MIN,-INCR_ALGO*IF(V152&gt;10,2,1),0)+IF(AND(X152&gt;GLYCT3_MAX,X151&gt;GLYCT3_MAX,X150&gt;GLYCT3_MAX),INCR_ALGO*IF(V152&gt;10,2,1),0),2),0)</f>
        <v>1</v>
      </c>
      <c r="S153" s="16">
        <v>0</v>
      </c>
      <c r="T153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53" s="21">
        <f>Tableau2[[#This Row],[Algo (S)]]*Tableau2[[#This Row],[Glucides (S)]]/10</f>
        <v>0</v>
      </c>
      <c r="V153" s="21">
        <f>ROUND(2*Tableau2[[#This Row],[Calcul NR (S)]],0)/2+Tableau2[[#This Row],[Correction (S)]]</f>
        <v>0</v>
      </c>
      <c r="W153" s="16">
        <v>10</v>
      </c>
      <c r="X153" s="18">
        <v>100</v>
      </c>
      <c r="Y153" s="21"/>
      <c r="Z153" s="22"/>
    </row>
    <row r="154" spans="1:26" x14ac:dyDescent="0.3">
      <c r="A154" s="36" t="s">
        <v>30</v>
      </c>
      <c r="B154" s="37">
        <v>45443</v>
      </c>
      <c r="C154" s="11">
        <v>100</v>
      </c>
      <c r="D154" s="19">
        <f>MAX(ROUND(D153+IF(I153&lt;GLYCT3_MIN,-INCR_ALGO*IF(H153&gt;10,2,1),0)+IF(AND(I153&gt;=GLYCT3_MAX,I152&gt;=GLYCT3_MAX,I151&gt;=GLYCT3_MAX),INCR_ALGO*IF(H153&gt;10,2,1),0),2),0)</f>
        <v>1</v>
      </c>
      <c r="E154" s="14">
        <v>0</v>
      </c>
      <c r="F154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54" s="29">
        <f>Tableau2[[#This Row],[Algo]]*Tableau2[[#This Row],[Glucides]]/10</f>
        <v>0</v>
      </c>
      <c r="H154" s="19">
        <f>ROUND(2*Tableau2[[#This Row],[Calcul NR]],0)/2+Tableau2[[#This Row],[Correction]]</f>
        <v>0</v>
      </c>
      <c r="I154" s="11">
        <v>100</v>
      </c>
      <c r="J154" s="13">
        <v>100</v>
      </c>
      <c r="K154" s="15">
        <f>MAX(ROUND(K153+IF(P153&lt;GLYCT3_MIN,-INCR_ALGO*IF(O153&gt;10,2,1),0)+IF(AND(P153&gt;=GLYCT3_MAX,P152&gt;=GLYCT3_MAX,P151&gt;=GLYCT3_MAX),INCR_ALGO*IF(O153&gt;10,2,1),0),2),0)</f>
        <v>1</v>
      </c>
      <c r="L154" s="15">
        <v>0</v>
      </c>
      <c r="M154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54" s="20">
        <f>Tableau2[[#This Row],[Algo (M)]]*Tableau2[[#This Row],[Glucides (M)]]/10</f>
        <v>0</v>
      </c>
      <c r="O154" s="20">
        <f>ROUND(2*Tableau2[[#This Row],[Calcul NR (M)]],0)/2+Tableau2[[#This Row],[Correction (M)]]</f>
        <v>0</v>
      </c>
      <c r="P154" s="13">
        <v>100</v>
      </c>
      <c r="Q154" s="18">
        <v>100</v>
      </c>
      <c r="R154" s="16">
        <f>MAX(ROUND(R153+IF(X153&lt;GLYCT3_MIN,-INCR_ALGO*IF(V153&gt;10,2,1),0)+IF(AND(X153&gt;GLYCT3_MAX,X152&gt;GLYCT3_MAX,X151&gt;GLYCT3_MAX),INCR_ALGO*IF(V153&gt;10,2,1),0),2),0)</f>
        <v>1</v>
      </c>
      <c r="S154" s="16">
        <v>0</v>
      </c>
      <c r="T154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54" s="21">
        <f>Tableau2[[#This Row],[Algo (S)]]*Tableau2[[#This Row],[Glucides (S)]]/10</f>
        <v>0</v>
      </c>
      <c r="V154" s="21">
        <f>ROUND(2*Tableau2[[#This Row],[Calcul NR (S)]],0)/2+Tableau2[[#This Row],[Correction (S)]]</f>
        <v>0</v>
      </c>
      <c r="W154" s="16">
        <v>10</v>
      </c>
      <c r="X154" s="18">
        <v>100</v>
      </c>
      <c r="Y154" s="21"/>
      <c r="Z154" s="22"/>
    </row>
    <row r="155" spans="1:26" x14ac:dyDescent="0.3">
      <c r="A155" s="36" t="s">
        <v>31</v>
      </c>
      <c r="B155" s="37">
        <v>45444</v>
      </c>
      <c r="C155" s="11">
        <v>100</v>
      </c>
      <c r="D155" s="19">
        <f>MAX(ROUND(D154+IF(I154&lt;GLYCT3_MIN,-INCR_ALGO*IF(H154&gt;10,2,1),0)+IF(AND(I154&gt;=GLYCT3_MAX,I153&gt;=GLYCT3_MAX,I152&gt;=GLYCT3_MAX),INCR_ALGO*IF(H154&gt;10,2,1),0),2),0)</f>
        <v>1</v>
      </c>
      <c r="E155" s="14">
        <v>0</v>
      </c>
      <c r="F155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55" s="29">
        <f>Tableau2[[#This Row],[Algo]]*Tableau2[[#This Row],[Glucides]]/10</f>
        <v>0</v>
      </c>
      <c r="H155" s="19">
        <f>ROUND(2*Tableau2[[#This Row],[Calcul NR]],0)/2+Tableau2[[#This Row],[Correction]]</f>
        <v>0</v>
      </c>
      <c r="I155" s="11">
        <v>100</v>
      </c>
      <c r="J155" s="13">
        <v>100</v>
      </c>
      <c r="K155" s="15">
        <f>MAX(ROUND(K154+IF(P154&lt;GLYCT3_MIN,-INCR_ALGO*IF(O154&gt;10,2,1),0)+IF(AND(P154&gt;=GLYCT3_MAX,P153&gt;=GLYCT3_MAX,P152&gt;=GLYCT3_MAX),INCR_ALGO*IF(O154&gt;10,2,1),0),2),0)</f>
        <v>1</v>
      </c>
      <c r="L155" s="15">
        <v>0</v>
      </c>
      <c r="M155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55" s="20">
        <f>Tableau2[[#This Row],[Algo (M)]]*Tableau2[[#This Row],[Glucides (M)]]/10</f>
        <v>0</v>
      </c>
      <c r="O155" s="20">
        <f>ROUND(2*Tableau2[[#This Row],[Calcul NR (M)]],0)/2+Tableau2[[#This Row],[Correction (M)]]</f>
        <v>0</v>
      </c>
      <c r="P155" s="13">
        <v>100</v>
      </c>
      <c r="Q155" s="18">
        <v>100</v>
      </c>
      <c r="R155" s="16">
        <f>MAX(ROUND(R154+IF(X154&lt;GLYCT3_MIN,-INCR_ALGO*IF(V154&gt;10,2,1),0)+IF(AND(X154&gt;GLYCT3_MAX,X153&gt;GLYCT3_MAX,X152&gt;GLYCT3_MAX),INCR_ALGO*IF(V154&gt;10,2,1),0),2),0)</f>
        <v>1</v>
      </c>
      <c r="S155" s="16">
        <v>0</v>
      </c>
      <c r="T155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55" s="21">
        <f>Tableau2[[#This Row],[Algo (S)]]*Tableau2[[#This Row],[Glucides (S)]]/10</f>
        <v>0</v>
      </c>
      <c r="V155" s="21">
        <f>ROUND(2*Tableau2[[#This Row],[Calcul NR (S)]],0)/2+Tableau2[[#This Row],[Correction (S)]]</f>
        <v>0</v>
      </c>
      <c r="W155" s="16">
        <v>10</v>
      </c>
      <c r="X155" s="18">
        <v>100</v>
      </c>
      <c r="Y155" s="21"/>
      <c r="Z155" s="22"/>
    </row>
    <row r="156" spans="1:26" x14ac:dyDescent="0.3">
      <c r="A156" s="36" t="s">
        <v>32</v>
      </c>
      <c r="B156" s="37">
        <v>45445</v>
      </c>
      <c r="C156" s="11">
        <v>100</v>
      </c>
      <c r="D156" s="19">
        <f>MAX(ROUND(D155+IF(I155&lt;GLYCT3_MIN,-INCR_ALGO*IF(H155&gt;10,2,1),0)+IF(AND(I155&gt;=GLYCT3_MAX,I154&gt;=GLYCT3_MAX,I153&gt;=GLYCT3_MAX),INCR_ALGO*IF(H155&gt;10,2,1),0),2),0)</f>
        <v>1</v>
      </c>
      <c r="E156" s="14">
        <v>0</v>
      </c>
      <c r="F156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56" s="29">
        <f>Tableau2[[#This Row],[Algo]]*Tableau2[[#This Row],[Glucides]]/10</f>
        <v>0</v>
      </c>
      <c r="H156" s="19">
        <f>ROUND(2*Tableau2[[#This Row],[Calcul NR]],0)/2+Tableau2[[#This Row],[Correction]]</f>
        <v>0</v>
      </c>
      <c r="I156" s="11">
        <v>100</v>
      </c>
      <c r="J156" s="13">
        <v>100</v>
      </c>
      <c r="K156" s="15">
        <f>MAX(ROUND(K155+IF(P155&lt;GLYCT3_MIN,-INCR_ALGO*IF(O155&gt;10,2,1),0)+IF(AND(P155&gt;=GLYCT3_MAX,P154&gt;=GLYCT3_MAX,P153&gt;=GLYCT3_MAX),INCR_ALGO*IF(O155&gt;10,2,1),0),2),0)</f>
        <v>1</v>
      </c>
      <c r="L156" s="15">
        <v>0</v>
      </c>
      <c r="M156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56" s="20">
        <f>Tableau2[[#This Row],[Algo (M)]]*Tableau2[[#This Row],[Glucides (M)]]/10</f>
        <v>0</v>
      </c>
      <c r="O156" s="20">
        <f>ROUND(2*Tableau2[[#This Row],[Calcul NR (M)]],0)/2+Tableau2[[#This Row],[Correction (M)]]</f>
        <v>0</v>
      </c>
      <c r="P156" s="13">
        <v>100</v>
      </c>
      <c r="Q156" s="18">
        <v>100</v>
      </c>
      <c r="R156" s="16">
        <f>MAX(ROUND(R155+IF(X155&lt;GLYCT3_MIN,-INCR_ALGO*IF(V155&gt;10,2,1),0)+IF(AND(X155&gt;GLYCT3_MAX,X154&gt;GLYCT3_MAX,X153&gt;GLYCT3_MAX),INCR_ALGO*IF(V155&gt;10,2,1),0),2),0)</f>
        <v>1</v>
      </c>
      <c r="S156" s="16">
        <v>0</v>
      </c>
      <c r="T156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56" s="21">
        <f>Tableau2[[#This Row],[Algo (S)]]*Tableau2[[#This Row],[Glucides (S)]]/10</f>
        <v>0</v>
      </c>
      <c r="V156" s="21">
        <f>ROUND(2*Tableau2[[#This Row],[Calcul NR (S)]],0)/2+Tableau2[[#This Row],[Correction (S)]]</f>
        <v>0</v>
      </c>
      <c r="W156" s="16">
        <v>10</v>
      </c>
      <c r="X156" s="18">
        <v>100</v>
      </c>
      <c r="Y156" s="21"/>
      <c r="Z156" s="22"/>
    </row>
    <row r="157" spans="1:26" x14ac:dyDescent="0.3">
      <c r="A157" s="36" t="s">
        <v>28</v>
      </c>
      <c r="B157" s="37">
        <v>45446</v>
      </c>
      <c r="C157" s="11">
        <v>100</v>
      </c>
      <c r="D157" s="19">
        <f>MAX(ROUND(D156+IF(I156&lt;GLYCT3_MIN,-INCR_ALGO*IF(H156&gt;10,2,1),0)+IF(AND(I156&gt;=GLYCT3_MAX,I155&gt;=GLYCT3_MAX,I154&gt;=GLYCT3_MAX),INCR_ALGO*IF(H156&gt;10,2,1),0),2),0)</f>
        <v>1</v>
      </c>
      <c r="E157" s="14">
        <v>0</v>
      </c>
      <c r="F157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57" s="29">
        <f>Tableau2[[#This Row],[Algo]]*Tableau2[[#This Row],[Glucides]]/10</f>
        <v>0</v>
      </c>
      <c r="H157" s="19">
        <f>ROUND(2*Tableau2[[#This Row],[Calcul NR]],0)/2+Tableau2[[#This Row],[Correction]]</f>
        <v>0</v>
      </c>
      <c r="I157" s="11">
        <v>100</v>
      </c>
      <c r="J157" s="13">
        <v>100</v>
      </c>
      <c r="K157" s="15">
        <f>MAX(ROUND(K156+IF(P156&lt;GLYCT3_MIN,-INCR_ALGO*IF(O156&gt;10,2,1),0)+IF(AND(P156&gt;=GLYCT3_MAX,P155&gt;=GLYCT3_MAX,P154&gt;=GLYCT3_MAX),INCR_ALGO*IF(O156&gt;10,2,1),0),2),0)</f>
        <v>1</v>
      </c>
      <c r="L157" s="15">
        <v>0</v>
      </c>
      <c r="M157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57" s="20">
        <f>Tableau2[[#This Row],[Algo (M)]]*Tableau2[[#This Row],[Glucides (M)]]/10</f>
        <v>0</v>
      </c>
      <c r="O157" s="20">
        <f>ROUND(2*Tableau2[[#This Row],[Calcul NR (M)]],0)/2+Tableau2[[#This Row],[Correction (M)]]</f>
        <v>0</v>
      </c>
      <c r="P157" s="13">
        <v>100</v>
      </c>
      <c r="Q157" s="18">
        <v>100</v>
      </c>
      <c r="R157" s="16">
        <f>MAX(ROUND(R156+IF(X156&lt;GLYCT3_MIN,-INCR_ALGO*IF(V156&gt;10,2,1),0)+IF(AND(X156&gt;GLYCT3_MAX,X155&gt;GLYCT3_MAX,X154&gt;GLYCT3_MAX),INCR_ALGO*IF(V156&gt;10,2,1),0),2),0)</f>
        <v>1</v>
      </c>
      <c r="S157" s="16">
        <v>0</v>
      </c>
      <c r="T157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57" s="21">
        <f>Tableau2[[#This Row],[Algo (S)]]*Tableau2[[#This Row],[Glucides (S)]]/10</f>
        <v>0</v>
      </c>
      <c r="V157" s="21">
        <f>ROUND(2*Tableau2[[#This Row],[Calcul NR (S)]],0)/2+Tableau2[[#This Row],[Correction (S)]]</f>
        <v>0</v>
      </c>
      <c r="W157" s="16">
        <v>10</v>
      </c>
      <c r="X157" s="18">
        <v>100</v>
      </c>
      <c r="Y157" s="21"/>
      <c r="Z157" s="22"/>
    </row>
    <row r="158" spans="1:26" x14ac:dyDescent="0.3">
      <c r="A158" s="36" t="s">
        <v>27</v>
      </c>
      <c r="B158" s="37">
        <v>45447</v>
      </c>
      <c r="C158" s="11">
        <v>100</v>
      </c>
      <c r="D158" s="19">
        <f>MAX(ROUND(D157+IF(I157&lt;GLYCT3_MIN,-INCR_ALGO*IF(H157&gt;10,2,1),0)+IF(AND(I157&gt;=GLYCT3_MAX,I156&gt;=GLYCT3_MAX,I155&gt;=GLYCT3_MAX),INCR_ALGO*IF(H157&gt;10,2,1),0),2),0)</f>
        <v>1</v>
      </c>
      <c r="E158" s="14">
        <v>0</v>
      </c>
      <c r="F158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58" s="29">
        <f>Tableau2[[#This Row],[Algo]]*Tableau2[[#This Row],[Glucides]]/10</f>
        <v>0</v>
      </c>
      <c r="H158" s="19">
        <f>ROUND(2*Tableau2[[#This Row],[Calcul NR]],0)/2+Tableau2[[#This Row],[Correction]]</f>
        <v>0</v>
      </c>
      <c r="I158" s="11">
        <v>100</v>
      </c>
      <c r="J158" s="13">
        <v>100</v>
      </c>
      <c r="K158" s="15">
        <f>MAX(ROUND(K157+IF(P157&lt;GLYCT3_MIN,-INCR_ALGO*IF(O157&gt;10,2,1),0)+IF(AND(P157&gt;=GLYCT3_MAX,P156&gt;=GLYCT3_MAX,P155&gt;=GLYCT3_MAX),INCR_ALGO*IF(O157&gt;10,2,1),0),2),0)</f>
        <v>1</v>
      </c>
      <c r="L158" s="15">
        <v>0</v>
      </c>
      <c r="M158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58" s="20">
        <f>Tableau2[[#This Row],[Algo (M)]]*Tableau2[[#This Row],[Glucides (M)]]/10</f>
        <v>0</v>
      </c>
      <c r="O158" s="20">
        <f>ROUND(2*Tableau2[[#This Row],[Calcul NR (M)]],0)/2+Tableau2[[#This Row],[Correction (M)]]</f>
        <v>0</v>
      </c>
      <c r="P158" s="13">
        <v>100</v>
      </c>
      <c r="Q158" s="18">
        <v>100</v>
      </c>
      <c r="R158" s="16">
        <f>MAX(ROUND(R157+IF(X157&lt;GLYCT3_MIN,-INCR_ALGO*IF(V157&gt;10,2,1),0)+IF(AND(X157&gt;GLYCT3_MAX,X156&gt;GLYCT3_MAX,X155&gt;GLYCT3_MAX),INCR_ALGO*IF(V157&gt;10,2,1),0),2),0)</f>
        <v>1</v>
      </c>
      <c r="S158" s="16">
        <v>0</v>
      </c>
      <c r="T158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58" s="21">
        <f>Tableau2[[#This Row],[Algo (S)]]*Tableau2[[#This Row],[Glucides (S)]]/10</f>
        <v>0</v>
      </c>
      <c r="V158" s="21">
        <f>ROUND(2*Tableau2[[#This Row],[Calcul NR (S)]],0)/2+Tableau2[[#This Row],[Correction (S)]]</f>
        <v>0</v>
      </c>
      <c r="W158" s="16">
        <v>10</v>
      </c>
      <c r="X158" s="18">
        <v>100</v>
      </c>
      <c r="Y158" s="21"/>
      <c r="Z158" s="22"/>
    </row>
    <row r="159" spans="1:26" x14ac:dyDescent="0.3">
      <c r="A159" s="36" t="s">
        <v>33</v>
      </c>
      <c r="B159" s="37">
        <v>45448</v>
      </c>
      <c r="C159" s="11">
        <v>100</v>
      </c>
      <c r="D159" s="19">
        <f>MAX(ROUND(D158+IF(I158&lt;GLYCT3_MIN,-INCR_ALGO*IF(H158&gt;10,2,1),0)+IF(AND(I158&gt;=GLYCT3_MAX,I157&gt;=GLYCT3_MAX,I156&gt;=GLYCT3_MAX),INCR_ALGO*IF(H158&gt;10,2,1),0),2),0)</f>
        <v>1</v>
      </c>
      <c r="E159" s="14">
        <v>0</v>
      </c>
      <c r="F159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59" s="29">
        <f>Tableau2[[#This Row],[Algo]]*Tableau2[[#This Row],[Glucides]]/10</f>
        <v>0</v>
      </c>
      <c r="H159" s="19">
        <f>ROUND(2*Tableau2[[#This Row],[Calcul NR]],0)/2+Tableau2[[#This Row],[Correction]]</f>
        <v>0</v>
      </c>
      <c r="I159" s="11">
        <v>100</v>
      </c>
      <c r="J159" s="13">
        <v>100</v>
      </c>
      <c r="K159" s="15">
        <f>MAX(ROUND(K158+IF(P158&lt;GLYCT3_MIN,-INCR_ALGO*IF(O158&gt;10,2,1),0)+IF(AND(P158&gt;=GLYCT3_MAX,P157&gt;=GLYCT3_MAX,P156&gt;=GLYCT3_MAX),INCR_ALGO*IF(O158&gt;10,2,1),0),2),0)</f>
        <v>1</v>
      </c>
      <c r="L159" s="15">
        <v>0</v>
      </c>
      <c r="M159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59" s="20">
        <f>Tableau2[[#This Row],[Algo (M)]]*Tableau2[[#This Row],[Glucides (M)]]/10</f>
        <v>0</v>
      </c>
      <c r="O159" s="20">
        <f>ROUND(2*Tableau2[[#This Row],[Calcul NR (M)]],0)/2+Tableau2[[#This Row],[Correction (M)]]</f>
        <v>0</v>
      </c>
      <c r="P159" s="13">
        <v>100</v>
      </c>
      <c r="Q159" s="18">
        <v>100</v>
      </c>
      <c r="R159" s="16">
        <f>MAX(ROUND(R158+IF(X158&lt;GLYCT3_MIN,-INCR_ALGO*IF(V158&gt;10,2,1),0)+IF(AND(X158&gt;GLYCT3_MAX,X157&gt;GLYCT3_MAX,X156&gt;GLYCT3_MAX),INCR_ALGO*IF(V158&gt;10,2,1),0),2),0)</f>
        <v>1</v>
      </c>
      <c r="S159" s="16">
        <v>0</v>
      </c>
      <c r="T159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59" s="21">
        <f>Tableau2[[#This Row],[Algo (S)]]*Tableau2[[#This Row],[Glucides (S)]]/10</f>
        <v>0</v>
      </c>
      <c r="V159" s="21">
        <f>ROUND(2*Tableau2[[#This Row],[Calcul NR (S)]],0)/2+Tableau2[[#This Row],[Correction (S)]]</f>
        <v>0</v>
      </c>
      <c r="W159" s="16">
        <v>10</v>
      </c>
      <c r="X159" s="18">
        <v>100</v>
      </c>
      <c r="Y159" s="21"/>
      <c r="Z159" s="22"/>
    </row>
    <row r="160" spans="1:26" x14ac:dyDescent="0.3">
      <c r="A160" s="36" t="s">
        <v>29</v>
      </c>
      <c r="B160" s="37">
        <v>45449</v>
      </c>
      <c r="C160" s="11">
        <v>100</v>
      </c>
      <c r="D160" s="19">
        <f>MAX(ROUND(D159+IF(I159&lt;GLYCT3_MIN,-INCR_ALGO*IF(H159&gt;10,2,1),0)+IF(AND(I159&gt;=GLYCT3_MAX,I158&gt;=GLYCT3_MAX,I157&gt;=GLYCT3_MAX),INCR_ALGO*IF(H159&gt;10,2,1),0),2),0)</f>
        <v>1</v>
      </c>
      <c r="E160" s="14">
        <v>0</v>
      </c>
      <c r="F160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60" s="29">
        <f>Tableau2[[#This Row],[Algo]]*Tableau2[[#This Row],[Glucides]]/10</f>
        <v>0</v>
      </c>
      <c r="H160" s="19">
        <f>ROUND(2*Tableau2[[#This Row],[Calcul NR]],0)/2+Tableau2[[#This Row],[Correction]]</f>
        <v>0</v>
      </c>
      <c r="I160" s="11">
        <v>100</v>
      </c>
      <c r="J160" s="13">
        <v>100</v>
      </c>
      <c r="K160" s="15">
        <f>MAX(ROUND(K159+IF(P159&lt;GLYCT3_MIN,-INCR_ALGO*IF(O159&gt;10,2,1),0)+IF(AND(P159&gt;=GLYCT3_MAX,P158&gt;=GLYCT3_MAX,P157&gt;=GLYCT3_MAX),INCR_ALGO*IF(O159&gt;10,2,1),0),2),0)</f>
        <v>1</v>
      </c>
      <c r="L160" s="15">
        <v>0</v>
      </c>
      <c r="M160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60" s="20">
        <f>Tableau2[[#This Row],[Algo (M)]]*Tableau2[[#This Row],[Glucides (M)]]/10</f>
        <v>0</v>
      </c>
      <c r="O160" s="20">
        <f>ROUND(2*Tableau2[[#This Row],[Calcul NR (M)]],0)/2+Tableau2[[#This Row],[Correction (M)]]</f>
        <v>0</v>
      </c>
      <c r="P160" s="13">
        <v>100</v>
      </c>
      <c r="Q160" s="18">
        <v>100</v>
      </c>
      <c r="R160" s="16">
        <f>MAX(ROUND(R159+IF(X159&lt;GLYCT3_MIN,-INCR_ALGO*IF(V159&gt;10,2,1),0)+IF(AND(X159&gt;GLYCT3_MAX,X158&gt;GLYCT3_MAX,X157&gt;GLYCT3_MAX),INCR_ALGO*IF(V159&gt;10,2,1),0),2),0)</f>
        <v>1</v>
      </c>
      <c r="S160" s="16">
        <v>0</v>
      </c>
      <c r="T160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60" s="21">
        <f>Tableau2[[#This Row],[Algo (S)]]*Tableau2[[#This Row],[Glucides (S)]]/10</f>
        <v>0</v>
      </c>
      <c r="V160" s="21">
        <f>ROUND(2*Tableau2[[#This Row],[Calcul NR (S)]],0)/2+Tableau2[[#This Row],[Correction (S)]]</f>
        <v>0</v>
      </c>
      <c r="W160" s="16">
        <v>10</v>
      </c>
      <c r="X160" s="18">
        <v>100</v>
      </c>
      <c r="Y160" s="21"/>
      <c r="Z160" s="22"/>
    </row>
    <row r="161" spans="1:26" x14ac:dyDescent="0.3">
      <c r="A161" s="36" t="s">
        <v>30</v>
      </c>
      <c r="B161" s="37">
        <v>45450</v>
      </c>
      <c r="C161" s="11">
        <v>100</v>
      </c>
      <c r="D161" s="19">
        <f>MAX(ROUND(D160+IF(I160&lt;GLYCT3_MIN,-INCR_ALGO*IF(H160&gt;10,2,1),0)+IF(AND(I160&gt;=GLYCT3_MAX,I159&gt;=GLYCT3_MAX,I158&gt;=GLYCT3_MAX),INCR_ALGO*IF(H160&gt;10,2,1),0),2),0)</f>
        <v>1</v>
      </c>
      <c r="E161" s="14">
        <v>0</v>
      </c>
      <c r="F161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61" s="29">
        <f>Tableau2[[#This Row],[Algo]]*Tableau2[[#This Row],[Glucides]]/10</f>
        <v>0</v>
      </c>
      <c r="H161" s="19">
        <f>ROUND(2*Tableau2[[#This Row],[Calcul NR]],0)/2+Tableau2[[#This Row],[Correction]]</f>
        <v>0</v>
      </c>
      <c r="I161" s="11">
        <v>100</v>
      </c>
      <c r="J161" s="13">
        <v>100</v>
      </c>
      <c r="K161" s="15">
        <f>MAX(ROUND(K160+IF(P160&lt;GLYCT3_MIN,-INCR_ALGO*IF(O160&gt;10,2,1),0)+IF(AND(P160&gt;=GLYCT3_MAX,P159&gt;=GLYCT3_MAX,P158&gt;=GLYCT3_MAX),INCR_ALGO*IF(O160&gt;10,2,1),0),2),0)</f>
        <v>1</v>
      </c>
      <c r="L161" s="15">
        <v>0</v>
      </c>
      <c r="M161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61" s="20">
        <f>Tableau2[[#This Row],[Algo (M)]]*Tableau2[[#This Row],[Glucides (M)]]/10</f>
        <v>0</v>
      </c>
      <c r="O161" s="20">
        <f>ROUND(2*Tableau2[[#This Row],[Calcul NR (M)]],0)/2+Tableau2[[#This Row],[Correction (M)]]</f>
        <v>0</v>
      </c>
      <c r="P161" s="13">
        <v>100</v>
      </c>
      <c r="Q161" s="18">
        <v>100</v>
      </c>
      <c r="R161" s="16">
        <f>MAX(ROUND(R160+IF(X160&lt;GLYCT3_MIN,-INCR_ALGO*IF(V160&gt;10,2,1),0)+IF(AND(X160&gt;GLYCT3_MAX,X159&gt;GLYCT3_MAX,X158&gt;GLYCT3_MAX),INCR_ALGO*IF(V160&gt;10,2,1),0),2),0)</f>
        <v>1</v>
      </c>
      <c r="S161" s="16">
        <v>0</v>
      </c>
      <c r="T161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61" s="21">
        <f>Tableau2[[#This Row],[Algo (S)]]*Tableau2[[#This Row],[Glucides (S)]]/10</f>
        <v>0</v>
      </c>
      <c r="V161" s="21">
        <f>ROUND(2*Tableau2[[#This Row],[Calcul NR (S)]],0)/2+Tableau2[[#This Row],[Correction (S)]]</f>
        <v>0</v>
      </c>
      <c r="W161" s="16">
        <v>10</v>
      </c>
      <c r="X161" s="18">
        <v>100</v>
      </c>
      <c r="Y161" s="21"/>
      <c r="Z161" s="22"/>
    </row>
    <row r="162" spans="1:26" x14ac:dyDescent="0.3">
      <c r="A162" s="36" t="s">
        <v>31</v>
      </c>
      <c r="B162" s="37">
        <v>45451</v>
      </c>
      <c r="C162" s="11">
        <v>100</v>
      </c>
      <c r="D162" s="19">
        <f>MAX(ROUND(D161+IF(I161&lt;GLYCT3_MIN,-INCR_ALGO*IF(H161&gt;10,2,1),0)+IF(AND(I161&gt;=GLYCT3_MAX,I160&gt;=GLYCT3_MAX,I159&gt;=GLYCT3_MAX),INCR_ALGO*IF(H161&gt;10,2,1),0),2),0)</f>
        <v>1</v>
      </c>
      <c r="E162" s="14">
        <v>0</v>
      </c>
      <c r="F162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62" s="29">
        <f>Tableau2[[#This Row],[Algo]]*Tableau2[[#This Row],[Glucides]]/10</f>
        <v>0</v>
      </c>
      <c r="H162" s="19">
        <f>ROUND(2*Tableau2[[#This Row],[Calcul NR]],0)/2+Tableau2[[#This Row],[Correction]]</f>
        <v>0</v>
      </c>
      <c r="I162" s="11">
        <v>100</v>
      </c>
      <c r="J162" s="13">
        <v>100</v>
      </c>
      <c r="K162" s="15">
        <f>MAX(ROUND(K161+IF(P161&lt;GLYCT3_MIN,-INCR_ALGO*IF(O161&gt;10,2,1),0)+IF(AND(P161&gt;=GLYCT3_MAX,P160&gt;=GLYCT3_MAX,P159&gt;=GLYCT3_MAX),INCR_ALGO*IF(O161&gt;10,2,1),0),2),0)</f>
        <v>1</v>
      </c>
      <c r="L162" s="15">
        <v>0</v>
      </c>
      <c r="M162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62" s="20">
        <f>Tableau2[[#This Row],[Algo (M)]]*Tableau2[[#This Row],[Glucides (M)]]/10</f>
        <v>0</v>
      </c>
      <c r="O162" s="20">
        <f>ROUND(2*Tableau2[[#This Row],[Calcul NR (M)]],0)/2+Tableau2[[#This Row],[Correction (M)]]</f>
        <v>0</v>
      </c>
      <c r="P162" s="13">
        <v>100</v>
      </c>
      <c r="Q162" s="18">
        <v>100</v>
      </c>
      <c r="R162" s="16">
        <f>MAX(ROUND(R161+IF(X161&lt;GLYCT3_MIN,-INCR_ALGO*IF(V161&gt;10,2,1),0)+IF(AND(X161&gt;GLYCT3_MAX,X160&gt;GLYCT3_MAX,X159&gt;GLYCT3_MAX),INCR_ALGO*IF(V161&gt;10,2,1),0),2),0)</f>
        <v>1</v>
      </c>
      <c r="S162" s="16">
        <v>0</v>
      </c>
      <c r="T162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62" s="21">
        <f>Tableau2[[#This Row],[Algo (S)]]*Tableau2[[#This Row],[Glucides (S)]]/10</f>
        <v>0</v>
      </c>
      <c r="V162" s="21">
        <f>ROUND(2*Tableau2[[#This Row],[Calcul NR (S)]],0)/2+Tableau2[[#This Row],[Correction (S)]]</f>
        <v>0</v>
      </c>
      <c r="W162" s="16">
        <v>10</v>
      </c>
      <c r="X162" s="18">
        <v>100</v>
      </c>
      <c r="Y162" s="21"/>
      <c r="Z162" s="22"/>
    </row>
    <row r="163" spans="1:26" x14ac:dyDescent="0.3">
      <c r="A163" s="36" t="s">
        <v>32</v>
      </c>
      <c r="B163" s="37">
        <v>45452</v>
      </c>
      <c r="C163" s="11">
        <v>100</v>
      </c>
      <c r="D163" s="19">
        <f>MAX(ROUND(D162+IF(I162&lt;GLYCT3_MIN,-INCR_ALGO*IF(H162&gt;10,2,1),0)+IF(AND(I162&gt;=GLYCT3_MAX,I161&gt;=GLYCT3_MAX,I160&gt;=GLYCT3_MAX),INCR_ALGO*IF(H162&gt;10,2,1),0),2),0)</f>
        <v>1</v>
      </c>
      <c r="E163" s="14">
        <v>0</v>
      </c>
      <c r="F163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63" s="29">
        <f>Tableau2[[#This Row],[Algo]]*Tableau2[[#This Row],[Glucides]]/10</f>
        <v>0</v>
      </c>
      <c r="H163" s="19">
        <f>ROUND(2*Tableau2[[#This Row],[Calcul NR]],0)/2+Tableau2[[#This Row],[Correction]]</f>
        <v>0</v>
      </c>
      <c r="I163" s="11">
        <v>100</v>
      </c>
      <c r="J163" s="13">
        <v>100</v>
      </c>
      <c r="K163" s="15">
        <f>MAX(ROUND(K162+IF(P162&lt;GLYCT3_MIN,-INCR_ALGO*IF(O162&gt;10,2,1),0)+IF(AND(P162&gt;=GLYCT3_MAX,P161&gt;=GLYCT3_MAX,P160&gt;=GLYCT3_MAX),INCR_ALGO*IF(O162&gt;10,2,1),0),2),0)</f>
        <v>1</v>
      </c>
      <c r="L163" s="15">
        <v>0</v>
      </c>
      <c r="M163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63" s="20">
        <f>Tableau2[[#This Row],[Algo (M)]]*Tableau2[[#This Row],[Glucides (M)]]/10</f>
        <v>0</v>
      </c>
      <c r="O163" s="20">
        <f>ROUND(2*Tableau2[[#This Row],[Calcul NR (M)]],0)/2+Tableau2[[#This Row],[Correction (M)]]</f>
        <v>0</v>
      </c>
      <c r="P163" s="13">
        <v>100</v>
      </c>
      <c r="Q163" s="18">
        <v>100</v>
      </c>
      <c r="R163" s="16">
        <f>MAX(ROUND(R162+IF(X162&lt;GLYCT3_MIN,-INCR_ALGO*IF(V162&gt;10,2,1),0)+IF(AND(X162&gt;GLYCT3_MAX,X161&gt;GLYCT3_MAX,X160&gt;GLYCT3_MAX),INCR_ALGO*IF(V162&gt;10,2,1),0),2),0)</f>
        <v>1</v>
      </c>
      <c r="S163" s="16">
        <v>0</v>
      </c>
      <c r="T163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63" s="21">
        <f>Tableau2[[#This Row],[Algo (S)]]*Tableau2[[#This Row],[Glucides (S)]]/10</f>
        <v>0</v>
      </c>
      <c r="V163" s="21">
        <f>ROUND(2*Tableau2[[#This Row],[Calcul NR (S)]],0)/2+Tableau2[[#This Row],[Correction (S)]]</f>
        <v>0</v>
      </c>
      <c r="W163" s="16">
        <v>10</v>
      </c>
      <c r="X163" s="18">
        <v>100</v>
      </c>
      <c r="Y163" s="21"/>
      <c r="Z163" s="22"/>
    </row>
    <row r="164" spans="1:26" x14ac:dyDescent="0.3">
      <c r="A164" s="36" t="s">
        <v>28</v>
      </c>
      <c r="B164" s="37">
        <v>45453</v>
      </c>
      <c r="C164" s="11">
        <v>100</v>
      </c>
      <c r="D164" s="19">
        <f>MAX(ROUND(D163+IF(I163&lt;GLYCT3_MIN,-INCR_ALGO*IF(H163&gt;10,2,1),0)+IF(AND(I163&gt;=GLYCT3_MAX,I162&gt;=GLYCT3_MAX,I161&gt;=GLYCT3_MAX),INCR_ALGO*IF(H163&gt;10,2,1),0),2),0)</f>
        <v>1</v>
      </c>
      <c r="E164" s="14">
        <v>0</v>
      </c>
      <c r="F164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64" s="29">
        <f>Tableau2[[#This Row],[Algo]]*Tableau2[[#This Row],[Glucides]]/10</f>
        <v>0</v>
      </c>
      <c r="H164" s="19">
        <f>ROUND(2*Tableau2[[#This Row],[Calcul NR]],0)/2+Tableau2[[#This Row],[Correction]]</f>
        <v>0</v>
      </c>
      <c r="I164" s="11">
        <v>100</v>
      </c>
      <c r="J164" s="13">
        <v>100</v>
      </c>
      <c r="K164" s="15">
        <f>MAX(ROUND(K163+IF(P163&lt;GLYCT3_MIN,-INCR_ALGO*IF(O163&gt;10,2,1),0)+IF(AND(P163&gt;=GLYCT3_MAX,P162&gt;=GLYCT3_MAX,P161&gt;=GLYCT3_MAX),INCR_ALGO*IF(O163&gt;10,2,1),0),2),0)</f>
        <v>1</v>
      </c>
      <c r="L164" s="15">
        <v>0</v>
      </c>
      <c r="M164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64" s="20">
        <f>Tableau2[[#This Row],[Algo (M)]]*Tableau2[[#This Row],[Glucides (M)]]/10</f>
        <v>0</v>
      </c>
      <c r="O164" s="20">
        <f>ROUND(2*Tableau2[[#This Row],[Calcul NR (M)]],0)/2+Tableau2[[#This Row],[Correction (M)]]</f>
        <v>0</v>
      </c>
      <c r="P164" s="13">
        <v>100</v>
      </c>
      <c r="Q164" s="18">
        <v>100</v>
      </c>
      <c r="R164" s="16">
        <f>MAX(ROUND(R163+IF(X163&lt;GLYCT3_MIN,-INCR_ALGO*IF(V163&gt;10,2,1),0)+IF(AND(X163&gt;GLYCT3_MAX,X162&gt;GLYCT3_MAX,X161&gt;GLYCT3_MAX),INCR_ALGO*IF(V163&gt;10,2,1),0),2),0)</f>
        <v>1</v>
      </c>
      <c r="S164" s="16">
        <v>0</v>
      </c>
      <c r="T164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64" s="21">
        <f>Tableau2[[#This Row],[Algo (S)]]*Tableau2[[#This Row],[Glucides (S)]]/10</f>
        <v>0</v>
      </c>
      <c r="V164" s="21">
        <f>ROUND(2*Tableau2[[#This Row],[Calcul NR (S)]],0)/2+Tableau2[[#This Row],[Correction (S)]]</f>
        <v>0</v>
      </c>
      <c r="W164" s="16">
        <v>10</v>
      </c>
      <c r="X164" s="18">
        <v>100</v>
      </c>
      <c r="Y164" s="21"/>
      <c r="Z164" s="22"/>
    </row>
    <row r="165" spans="1:26" x14ac:dyDescent="0.3">
      <c r="A165" s="36" t="s">
        <v>27</v>
      </c>
      <c r="B165" s="37">
        <v>45454</v>
      </c>
      <c r="C165" s="11">
        <v>100</v>
      </c>
      <c r="D165" s="19">
        <f>MAX(ROUND(D164+IF(I164&lt;GLYCT3_MIN,-INCR_ALGO*IF(H164&gt;10,2,1),0)+IF(AND(I164&gt;=GLYCT3_MAX,I163&gt;=GLYCT3_MAX,I162&gt;=GLYCT3_MAX),INCR_ALGO*IF(H164&gt;10,2,1),0),2),0)</f>
        <v>1</v>
      </c>
      <c r="E165" s="14">
        <v>0</v>
      </c>
      <c r="F165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65" s="29">
        <f>Tableau2[[#This Row],[Algo]]*Tableau2[[#This Row],[Glucides]]/10</f>
        <v>0</v>
      </c>
      <c r="H165" s="19">
        <f>ROUND(2*Tableau2[[#This Row],[Calcul NR]],0)/2+Tableau2[[#This Row],[Correction]]</f>
        <v>0</v>
      </c>
      <c r="I165" s="11">
        <v>100</v>
      </c>
      <c r="J165" s="13">
        <v>100</v>
      </c>
      <c r="K165" s="15">
        <f>MAX(ROUND(K164+IF(P164&lt;GLYCT3_MIN,-INCR_ALGO*IF(O164&gt;10,2,1),0)+IF(AND(P164&gt;=GLYCT3_MAX,P163&gt;=GLYCT3_MAX,P162&gt;=GLYCT3_MAX),INCR_ALGO*IF(O164&gt;10,2,1),0),2),0)</f>
        <v>1</v>
      </c>
      <c r="L165" s="15">
        <v>0</v>
      </c>
      <c r="M165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65" s="20">
        <f>Tableau2[[#This Row],[Algo (M)]]*Tableau2[[#This Row],[Glucides (M)]]/10</f>
        <v>0</v>
      </c>
      <c r="O165" s="20">
        <f>ROUND(2*Tableau2[[#This Row],[Calcul NR (M)]],0)/2+Tableau2[[#This Row],[Correction (M)]]</f>
        <v>0</v>
      </c>
      <c r="P165" s="13">
        <v>100</v>
      </c>
      <c r="Q165" s="18">
        <v>100</v>
      </c>
      <c r="R165" s="16">
        <f>MAX(ROUND(R164+IF(X164&lt;GLYCT3_MIN,-INCR_ALGO*IF(V164&gt;10,2,1),0)+IF(AND(X164&gt;GLYCT3_MAX,X163&gt;GLYCT3_MAX,X162&gt;GLYCT3_MAX),INCR_ALGO*IF(V164&gt;10,2,1),0),2),0)</f>
        <v>1</v>
      </c>
      <c r="S165" s="16">
        <v>0</v>
      </c>
      <c r="T165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65" s="21">
        <f>Tableau2[[#This Row],[Algo (S)]]*Tableau2[[#This Row],[Glucides (S)]]/10</f>
        <v>0</v>
      </c>
      <c r="V165" s="21">
        <f>ROUND(2*Tableau2[[#This Row],[Calcul NR (S)]],0)/2+Tableau2[[#This Row],[Correction (S)]]</f>
        <v>0</v>
      </c>
      <c r="W165" s="16">
        <v>10</v>
      </c>
      <c r="X165" s="18">
        <v>100</v>
      </c>
      <c r="Y165" s="21"/>
      <c r="Z165" s="22"/>
    </row>
    <row r="166" spans="1:26" x14ac:dyDescent="0.3">
      <c r="A166" s="36" t="s">
        <v>33</v>
      </c>
      <c r="B166" s="37">
        <v>45455</v>
      </c>
      <c r="C166" s="11">
        <v>100</v>
      </c>
      <c r="D166" s="19">
        <f>MAX(ROUND(D165+IF(I165&lt;GLYCT3_MIN,-INCR_ALGO*IF(H165&gt;10,2,1),0)+IF(AND(I165&gt;=GLYCT3_MAX,I164&gt;=GLYCT3_MAX,I163&gt;=GLYCT3_MAX),INCR_ALGO*IF(H165&gt;10,2,1),0),2),0)</f>
        <v>1</v>
      </c>
      <c r="E166" s="14">
        <v>0</v>
      </c>
      <c r="F166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66" s="29">
        <f>Tableau2[[#This Row],[Algo]]*Tableau2[[#This Row],[Glucides]]/10</f>
        <v>0</v>
      </c>
      <c r="H166" s="19">
        <f>ROUND(2*Tableau2[[#This Row],[Calcul NR]],0)/2+Tableau2[[#This Row],[Correction]]</f>
        <v>0</v>
      </c>
      <c r="I166" s="11">
        <v>100</v>
      </c>
      <c r="J166" s="13">
        <v>100</v>
      </c>
      <c r="K166" s="15">
        <f>MAX(ROUND(K165+IF(P165&lt;GLYCT3_MIN,-INCR_ALGO*IF(O165&gt;10,2,1),0)+IF(AND(P165&gt;=GLYCT3_MAX,P164&gt;=GLYCT3_MAX,P163&gt;=GLYCT3_MAX),INCR_ALGO*IF(O165&gt;10,2,1),0),2),0)</f>
        <v>1</v>
      </c>
      <c r="L166" s="15">
        <v>0</v>
      </c>
      <c r="M166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66" s="20">
        <f>Tableau2[[#This Row],[Algo (M)]]*Tableau2[[#This Row],[Glucides (M)]]/10</f>
        <v>0</v>
      </c>
      <c r="O166" s="20">
        <f>ROUND(2*Tableau2[[#This Row],[Calcul NR (M)]],0)/2+Tableau2[[#This Row],[Correction (M)]]</f>
        <v>0</v>
      </c>
      <c r="P166" s="13">
        <v>100</v>
      </c>
      <c r="Q166" s="18">
        <v>100</v>
      </c>
      <c r="R166" s="16">
        <f>MAX(ROUND(R165+IF(X165&lt;GLYCT3_MIN,-INCR_ALGO*IF(V165&gt;10,2,1),0)+IF(AND(X165&gt;GLYCT3_MAX,X164&gt;GLYCT3_MAX,X163&gt;GLYCT3_MAX),INCR_ALGO*IF(V165&gt;10,2,1),0),2),0)</f>
        <v>1</v>
      </c>
      <c r="S166" s="16">
        <v>0</v>
      </c>
      <c r="T166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66" s="21">
        <f>Tableau2[[#This Row],[Algo (S)]]*Tableau2[[#This Row],[Glucides (S)]]/10</f>
        <v>0</v>
      </c>
      <c r="V166" s="21">
        <f>ROUND(2*Tableau2[[#This Row],[Calcul NR (S)]],0)/2+Tableau2[[#This Row],[Correction (S)]]</f>
        <v>0</v>
      </c>
      <c r="W166" s="16">
        <v>10</v>
      </c>
      <c r="X166" s="18">
        <v>100</v>
      </c>
      <c r="Y166" s="21"/>
      <c r="Z166" s="22"/>
    </row>
    <row r="167" spans="1:26" x14ac:dyDescent="0.3">
      <c r="A167" s="36" t="s">
        <v>29</v>
      </c>
      <c r="B167" s="37">
        <v>45456</v>
      </c>
      <c r="C167" s="11">
        <v>100</v>
      </c>
      <c r="D167" s="19">
        <f>MAX(ROUND(D166+IF(I166&lt;GLYCT3_MIN,-INCR_ALGO*IF(H166&gt;10,2,1),0)+IF(AND(I166&gt;=GLYCT3_MAX,I165&gt;=GLYCT3_MAX,I164&gt;=GLYCT3_MAX),INCR_ALGO*IF(H166&gt;10,2,1),0),2),0)</f>
        <v>1</v>
      </c>
      <c r="E167" s="14">
        <v>0</v>
      </c>
      <c r="F167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67" s="29">
        <f>Tableau2[[#This Row],[Algo]]*Tableau2[[#This Row],[Glucides]]/10</f>
        <v>0</v>
      </c>
      <c r="H167" s="19">
        <f>ROUND(2*Tableau2[[#This Row],[Calcul NR]],0)/2+Tableau2[[#This Row],[Correction]]</f>
        <v>0</v>
      </c>
      <c r="I167" s="11">
        <v>100</v>
      </c>
      <c r="J167" s="13">
        <v>100</v>
      </c>
      <c r="K167" s="15">
        <f>MAX(ROUND(K166+IF(P166&lt;GLYCT3_MIN,-INCR_ALGO*IF(O166&gt;10,2,1),0)+IF(AND(P166&gt;=GLYCT3_MAX,P165&gt;=GLYCT3_MAX,P164&gt;=GLYCT3_MAX),INCR_ALGO*IF(O166&gt;10,2,1),0),2),0)</f>
        <v>1</v>
      </c>
      <c r="L167" s="15">
        <v>0</v>
      </c>
      <c r="M167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67" s="20">
        <f>Tableau2[[#This Row],[Algo (M)]]*Tableau2[[#This Row],[Glucides (M)]]/10</f>
        <v>0</v>
      </c>
      <c r="O167" s="20">
        <f>ROUND(2*Tableau2[[#This Row],[Calcul NR (M)]],0)/2+Tableau2[[#This Row],[Correction (M)]]</f>
        <v>0</v>
      </c>
      <c r="P167" s="13">
        <v>100</v>
      </c>
      <c r="Q167" s="18">
        <v>100</v>
      </c>
      <c r="R167" s="16">
        <f>MAX(ROUND(R166+IF(X166&lt;GLYCT3_MIN,-INCR_ALGO*IF(V166&gt;10,2,1),0)+IF(AND(X166&gt;GLYCT3_MAX,X165&gt;GLYCT3_MAX,X164&gt;GLYCT3_MAX),INCR_ALGO*IF(V166&gt;10,2,1),0),2),0)</f>
        <v>1</v>
      </c>
      <c r="S167" s="16">
        <v>0</v>
      </c>
      <c r="T167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67" s="21">
        <f>Tableau2[[#This Row],[Algo (S)]]*Tableau2[[#This Row],[Glucides (S)]]/10</f>
        <v>0</v>
      </c>
      <c r="V167" s="21">
        <f>ROUND(2*Tableau2[[#This Row],[Calcul NR (S)]],0)/2+Tableau2[[#This Row],[Correction (S)]]</f>
        <v>0</v>
      </c>
      <c r="W167" s="16">
        <v>10</v>
      </c>
      <c r="X167" s="18">
        <v>100</v>
      </c>
      <c r="Y167" s="21"/>
      <c r="Z167" s="22"/>
    </row>
    <row r="168" spans="1:26" x14ac:dyDescent="0.3">
      <c r="A168" s="36" t="s">
        <v>30</v>
      </c>
      <c r="B168" s="37">
        <v>45457</v>
      </c>
      <c r="C168" s="11">
        <v>100</v>
      </c>
      <c r="D168" s="19">
        <f>MAX(ROUND(D167+IF(I167&lt;GLYCT3_MIN,-INCR_ALGO*IF(H167&gt;10,2,1),0)+IF(AND(I167&gt;=GLYCT3_MAX,I166&gt;=GLYCT3_MAX,I165&gt;=GLYCT3_MAX),INCR_ALGO*IF(H167&gt;10,2,1),0),2),0)</f>
        <v>1</v>
      </c>
      <c r="E168" s="14">
        <v>0</v>
      </c>
      <c r="F168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68" s="29">
        <f>Tableau2[[#This Row],[Algo]]*Tableau2[[#This Row],[Glucides]]/10</f>
        <v>0</v>
      </c>
      <c r="H168" s="19">
        <f>ROUND(2*Tableau2[[#This Row],[Calcul NR]],0)/2+Tableau2[[#This Row],[Correction]]</f>
        <v>0</v>
      </c>
      <c r="I168" s="11">
        <v>100</v>
      </c>
      <c r="J168" s="13">
        <v>100</v>
      </c>
      <c r="K168" s="15">
        <f>MAX(ROUND(K167+IF(P167&lt;GLYCT3_MIN,-INCR_ALGO*IF(O167&gt;10,2,1),0)+IF(AND(P167&gt;=GLYCT3_MAX,P166&gt;=GLYCT3_MAX,P165&gt;=GLYCT3_MAX),INCR_ALGO*IF(O167&gt;10,2,1),0),2),0)</f>
        <v>1</v>
      </c>
      <c r="L168" s="15">
        <v>0</v>
      </c>
      <c r="M168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68" s="20">
        <f>Tableau2[[#This Row],[Algo (M)]]*Tableau2[[#This Row],[Glucides (M)]]/10</f>
        <v>0</v>
      </c>
      <c r="O168" s="20">
        <f>ROUND(2*Tableau2[[#This Row],[Calcul NR (M)]],0)/2+Tableau2[[#This Row],[Correction (M)]]</f>
        <v>0</v>
      </c>
      <c r="P168" s="13">
        <v>100</v>
      </c>
      <c r="Q168" s="18">
        <v>100</v>
      </c>
      <c r="R168" s="16">
        <f>MAX(ROUND(R167+IF(X167&lt;GLYCT3_MIN,-INCR_ALGO*IF(V167&gt;10,2,1),0)+IF(AND(X167&gt;GLYCT3_MAX,X166&gt;GLYCT3_MAX,X165&gt;GLYCT3_MAX),INCR_ALGO*IF(V167&gt;10,2,1),0),2),0)</f>
        <v>1</v>
      </c>
      <c r="S168" s="16">
        <v>0</v>
      </c>
      <c r="T168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68" s="21">
        <f>Tableau2[[#This Row],[Algo (S)]]*Tableau2[[#This Row],[Glucides (S)]]/10</f>
        <v>0</v>
      </c>
      <c r="V168" s="21">
        <f>ROUND(2*Tableau2[[#This Row],[Calcul NR (S)]],0)/2+Tableau2[[#This Row],[Correction (S)]]</f>
        <v>0</v>
      </c>
      <c r="W168" s="16">
        <v>10</v>
      </c>
      <c r="X168" s="18">
        <v>100</v>
      </c>
      <c r="Y168" s="21"/>
      <c r="Z168" s="22"/>
    </row>
    <row r="169" spans="1:26" x14ac:dyDescent="0.3">
      <c r="A169" s="36" t="s">
        <v>31</v>
      </c>
      <c r="B169" s="37">
        <v>45458</v>
      </c>
      <c r="C169" s="11">
        <v>100</v>
      </c>
      <c r="D169" s="19">
        <f>MAX(ROUND(D168+IF(I168&lt;GLYCT3_MIN,-INCR_ALGO*IF(H168&gt;10,2,1),0)+IF(AND(I168&gt;=GLYCT3_MAX,I167&gt;=GLYCT3_MAX,I166&gt;=GLYCT3_MAX),INCR_ALGO*IF(H168&gt;10,2,1),0),2),0)</f>
        <v>1</v>
      </c>
      <c r="E169" s="14">
        <v>0</v>
      </c>
      <c r="F169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69" s="29">
        <f>Tableau2[[#This Row],[Algo]]*Tableau2[[#This Row],[Glucides]]/10</f>
        <v>0</v>
      </c>
      <c r="H169" s="19">
        <f>ROUND(2*Tableau2[[#This Row],[Calcul NR]],0)/2+Tableau2[[#This Row],[Correction]]</f>
        <v>0</v>
      </c>
      <c r="I169" s="11">
        <v>100</v>
      </c>
      <c r="J169" s="13">
        <v>100</v>
      </c>
      <c r="K169" s="15">
        <f>MAX(ROUND(K168+IF(P168&lt;GLYCT3_MIN,-INCR_ALGO*IF(O168&gt;10,2,1),0)+IF(AND(P168&gt;=GLYCT3_MAX,P167&gt;=GLYCT3_MAX,P166&gt;=GLYCT3_MAX),INCR_ALGO*IF(O168&gt;10,2,1),0),2),0)</f>
        <v>1</v>
      </c>
      <c r="L169" s="15">
        <v>0</v>
      </c>
      <c r="M169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69" s="20">
        <f>Tableau2[[#This Row],[Algo (M)]]*Tableau2[[#This Row],[Glucides (M)]]/10</f>
        <v>0</v>
      </c>
      <c r="O169" s="20">
        <f>ROUND(2*Tableau2[[#This Row],[Calcul NR (M)]],0)/2+Tableau2[[#This Row],[Correction (M)]]</f>
        <v>0</v>
      </c>
      <c r="P169" s="13">
        <v>100</v>
      </c>
      <c r="Q169" s="18">
        <v>100</v>
      </c>
      <c r="R169" s="16">
        <f>MAX(ROUND(R168+IF(X168&lt;GLYCT3_MIN,-INCR_ALGO*IF(V168&gt;10,2,1),0)+IF(AND(X168&gt;GLYCT3_MAX,X167&gt;GLYCT3_MAX,X166&gt;GLYCT3_MAX),INCR_ALGO*IF(V168&gt;10,2,1),0),2),0)</f>
        <v>1</v>
      </c>
      <c r="S169" s="16">
        <v>0</v>
      </c>
      <c r="T169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69" s="21">
        <f>Tableau2[[#This Row],[Algo (S)]]*Tableau2[[#This Row],[Glucides (S)]]/10</f>
        <v>0</v>
      </c>
      <c r="V169" s="21">
        <f>ROUND(2*Tableau2[[#This Row],[Calcul NR (S)]],0)/2+Tableau2[[#This Row],[Correction (S)]]</f>
        <v>0</v>
      </c>
      <c r="W169" s="16">
        <v>10</v>
      </c>
      <c r="X169" s="18">
        <v>100</v>
      </c>
      <c r="Y169" s="21"/>
      <c r="Z169" s="22"/>
    </row>
    <row r="170" spans="1:26" x14ac:dyDescent="0.3">
      <c r="A170" s="36" t="s">
        <v>32</v>
      </c>
      <c r="B170" s="37">
        <v>45459</v>
      </c>
      <c r="C170" s="11">
        <v>100</v>
      </c>
      <c r="D170" s="19">
        <f>MAX(ROUND(D169+IF(I169&lt;GLYCT3_MIN,-INCR_ALGO*IF(H169&gt;10,2,1),0)+IF(AND(I169&gt;=GLYCT3_MAX,I168&gt;=GLYCT3_MAX,I167&gt;=GLYCT3_MAX),INCR_ALGO*IF(H169&gt;10,2,1),0),2),0)</f>
        <v>1</v>
      </c>
      <c r="E170" s="14">
        <v>0</v>
      </c>
      <c r="F170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70" s="29">
        <f>Tableau2[[#This Row],[Algo]]*Tableau2[[#This Row],[Glucides]]/10</f>
        <v>0</v>
      </c>
      <c r="H170" s="19">
        <f>ROUND(2*Tableau2[[#This Row],[Calcul NR]],0)/2+Tableau2[[#This Row],[Correction]]</f>
        <v>0</v>
      </c>
      <c r="I170" s="11">
        <v>100</v>
      </c>
      <c r="J170" s="13">
        <v>100</v>
      </c>
      <c r="K170" s="15">
        <f>MAX(ROUND(K169+IF(P169&lt;GLYCT3_MIN,-INCR_ALGO*IF(O169&gt;10,2,1),0)+IF(AND(P169&gt;=GLYCT3_MAX,P168&gt;=GLYCT3_MAX,P167&gt;=GLYCT3_MAX),INCR_ALGO*IF(O169&gt;10,2,1),0),2),0)</f>
        <v>1</v>
      </c>
      <c r="L170" s="15">
        <v>0</v>
      </c>
      <c r="M170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70" s="20">
        <f>Tableau2[[#This Row],[Algo (M)]]*Tableau2[[#This Row],[Glucides (M)]]/10</f>
        <v>0</v>
      </c>
      <c r="O170" s="20">
        <f>ROUND(2*Tableau2[[#This Row],[Calcul NR (M)]],0)/2+Tableau2[[#This Row],[Correction (M)]]</f>
        <v>0</v>
      </c>
      <c r="P170" s="13">
        <v>100</v>
      </c>
      <c r="Q170" s="18">
        <v>100</v>
      </c>
      <c r="R170" s="16">
        <f>MAX(ROUND(R169+IF(X169&lt;GLYCT3_MIN,-INCR_ALGO*IF(V169&gt;10,2,1),0)+IF(AND(X169&gt;GLYCT3_MAX,X168&gt;GLYCT3_MAX,X167&gt;GLYCT3_MAX),INCR_ALGO*IF(V169&gt;10,2,1),0),2),0)</f>
        <v>1</v>
      </c>
      <c r="S170" s="16">
        <v>0</v>
      </c>
      <c r="T170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70" s="21">
        <f>Tableau2[[#This Row],[Algo (S)]]*Tableau2[[#This Row],[Glucides (S)]]/10</f>
        <v>0</v>
      </c>
      <c r="V170" s="21">
        <f>ROUND(2*Tableau2[[#This Row],[Calcul NR (S)]],0)/2+Tableau2[[#This Row],[Correction (S)]]</f>
        <v>0</v>
      </c>
      <c r="W170" s="16">
        <v>10</v>
      </c>
      <c r="X170" s="18">
        <v>100</v>
      </c>
      <c r="Y170" s="21"/>
      <c r="Z170" s="22"/>
    </row>
    <row r="171" spans="1:26" x14ac:dyDescent="0.3">
      <c r="A171" s="36" t="s">
        <v>28</v>
      </c>
      <c r="B171" s="37">
        <v>45460</v>
      </c>
      <c r="C171" s="11">
        <v>100</v>
      </c>
      <c r="D171" s="19">
        <f>MAX(ROUND(D170+IF(I170&lt;GLYCT3_MIN,-INCR_ALGO*IF(H170&gt;10,2,1),0)+IF(AND(I170&gt;=GLYCT3_MAX,I169&gt;=GLYCT3_MAX,I168&gt;=GLYCT3_MAX),INCR_ALGO*IF(H170&gt;10,2,1),0),2),0)</f>
        <v>1</v>
      </c>
      <c r="E171" s="14">
        <v>0</v>
      </c>
      <c r="F171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71" s="29">
        <f>Tableau2[[#This Row],[Algo]]*Tableau2[[#This Row],[Glucides]]/10</f>
        <v>0</v>
      </c>
      <c r="H171" s="19">
        <f>ROUND(2*Tableau2[[#This Row],[Calcul NR]],0)/2+Tableau2[[#This Row],[Correction]]</f>
        <v>0</v>
      </c>
      <c r="I171" s="11">
        <v>100</v>
      </c>
      <c r="J171" s="13">
        <v>100</v>
      </c>
      <c r="K171" s="15">
        <f>MAX(ROUND(K170+IF(P170&lt;GLYCT3_MIN,-INCR_ALGO*IF(O170&gt;10,2,1),0)+IF(AND(P170&gt;=GLYCT3_MAX,P169&gt;=GLYCT3_MAX,P168&gt;=GLYCT3_MAX),INCR_ALGO*IF(O170&gt;10,2,1),0),2),0)</f>
        <v>1</v>
      </c>
      <c r="L171" s="15">
        <v>0</v>
      </c>
      <c r="M171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71" s="20">
        <f>Tableau2[[#This Row],[Algo (M)]]*Tableau2[[#This Row],[Glucides (M)]]/10</f>
        <v>0</v>
      </c>
      <c r="O171" s="20">
        <f>ROUND(2*Tableau2[[#This Row],[Calcul NR (M)]],0)/2+Tableau2[[#This Row],[Correction (M)]]</f>
        <v>0</v>
      </c>
      <c r="P171" s="13">
        <v>100</v>
      </c>
      <c r="Q171" s="18">
        <v>100</v>
      </c>
      <c r="R171" s="16">
        <f>MAX(ROUND(R170+IF(X170&lt;GLYCT3_MIN,-INCR_ALGO*IF(V170&gt;10,2,1),0)+IF(AND(X170&gt;GLYCT3_MAX,X169&gt;GLYCT3_MAX,X168&gt;GLYCT3_MAX),INCR_ALGO*IF(V170&gt;10,2,1),0),2),0)</f>
        <v>1</v>
      </c>
      <c r="S171" s="16">
        <v>0</v>
      </c>
      <c r="T171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71" s="21">
        <f>Tableau2[[#This Row],[Algo (S)]]*Tableau2[[#This Row],[Glucides (S)]]/10</f>
        <v>0</v>
      </c>
      <c r="V171" s="21">
        <f>ROUND(2*Tableau2[[#This Row],[Calcul NR (S)]],0)/2+Tableau2[[#This Row],[Correction (S)]]</f>
        <v>0</v>
      </c>
      <c r="W171" s="16">
        <v>10</v>
      </c>
      <c r="X171" s="18">
        <v>100</v>
      </c>
      <c r="Y171" s="21"/>
      <c r="Z171" s="22"/>
    </row>
    <row r="172" spans="1:26" x14ac:dyDescent="0.3">
      <c r="A172" s="36" t="s">
        <v>27</v>
      </c>
      <c r="B172" s="37">
        <v>45461</v>
      </c>
      <c r="C172" s="11">
        <v>100</v>
      </c>
      <c r="D172" s="19">
        <f>MAX(ROUND(D171+IF(I171&lt;GLYCT3_MIN,-INCR_ALGO*IF(H171&gt;10,2,1),0)+IF(AND(I171&gt;=GLYCT3_MAX,I170&gt;=GLYCT3_MAX,I169&gt;=GLYCT3_MAX),INCR_ALGO*IF(H171&gt;10,2,1),0),2),0)</f>
        <v>1</v>
      </c>
      <c r="E172" s="14">
        <v>0</v>
      </c>
      <c r="F172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72" s="29">
        <f>Tableau2[[#This Row],[Algo]]*Tableau2[[#This Row],[Glucides]]/10</f>
        <v>0</v>
      </c>
      <c r="H172" s="19">
        <f>ROUND(2*Tableau2[[#This Row],[Calcul NR]],0)/2+Tableau2[[#This Row],[Correction]]</f>
        <v>0</v>
      </c>
      <c r="I172" s="11">
        <v>100</v>
      </c>
      <c r="J172" s="13">
        <v>100</v>
      </c>
      <c r="K172" s="15">
        <f>MAX(ROUND(K171+IF(P171&lt;GLYCT3_MIN,-INCR_ALGO*IF(O171&gt;10,2,1),0)+IF(AND(P171&gt;=GLYCT3_MAX,P170&gt;=GLYCT3_MAX,P169&gt;=GLYCT3_MAX),INCR_ALGO*IF(O171&gt;10,2,1),0),2),0)</f>
        <v>1</v>
      </c>
      <c r="L172" s="15">
        <v>0</v>
      </c>
      <c r="M172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72" s="20">
        <f>Tableau2[[#This Row],[Algo (M)]]*Tableau2[[#This Row],[Glucides (M)]]/10</f>
        <v>0</v>
      </c>
      <c r="O172" s="20">
        <f>ROUND(2*Tableau2[[#This Row],[Calcul NR (M)]],0)/2+Tableau2[[#This Row],[Correction (M)]]</f>
        <v>0</v>
      </c>
      <c r="P172" s="13">
        <v>100</v>
      </c>
      <c r="Q172" s="18">
        <v>100</v>
      </c>
      <c r="R172" s="16">
        <f>MAX(ROUND(R171+IF(X171&lt;GLYCT3_MIN,-INCR_ALGO*IF(V171&gt;10,2,1),0)+IF(AND(X171&gt;GLYCT3_MAX,X170&gt;GLYCT3_MAX,X169&gt;GLYCT3_MAX),INCR_ALGO*IF(V171&gt;10,2,1),0),2),0)</f>
        <v>1</v>
      </c>
      <c r="S172" s="16">
        <v>0</v>
      </c>
      <c r="T172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72" s="21">
        <f>Tableau2[[#This Row],[Algo (S)]]*Tableau2[[#This Row],[Glucides (S)]]/10</f>
        <v>0</v>
      </c>
      <c r="V172" s="21">
        <f>ROUND(2*Tableau2[[#This Row],[Calcul NR (S)]],0)/2+Tableau2[[#This Row],[Correction (S)]]</f>
        <v>0</v>
      </c>
      <c r="W172" s="16">
        <v>10</v>
      </c>
      <c r="X172" s="18">
        <v>100</v>
      </c>
      <c r="Y172" s="21"/>
      <c r="Z172" s="22"/>
    </row>
    <row r="173" spans="1:26" x14ac:dyDescent="0.3">
      <c r="A173" s="36" t="s">
        <v>33</v>
      </c>
      <c r="B173" s="37">
        <v>45462</v>
      </c>
      <c r="C173" s="11">
        <v>100</v>
      </c>
      <c r="D173" s="19">
        <f>MAX(ROUND(D172+IF(I172&lt;GLYCT3_MIN,-INCR_ALGO*IF(H172&gt;10,2,1),0)+IF(AND(I172&gt;=GLYCT3_MAX,I171&gt;=GLYCT3_MAX,I170&gt;=GLYCT3_MAX),INCR_ALGO*IF(H172&gt;10,2,1),0),2),0)</f>
        <v>1</v>
      </c>
      <c r="E173" s="14">
        <v>0</v>
      </c>
      <c r="F173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73" s="29">
        <f>Tableau2[[#This Row],[Algo]]*Tableau2[[#This Row],[Glucides]]/10</f>
        <v>0</v>
      </c>
      <c r="H173" s="19">
        <f>ROUND(2*Tableau2[[#This Row],[Calcul NR]],0)/2+Tableau2[[#This Row],[Correction]]</f>
        <v>0</v>
      </c>
      <c r="I173" s="11">
        <v>100</v>
      </c>
      <c r="J173" s="13">
        <v>100</v>
      </c>
      <c r="K173" s="15">
        <f>MAX(ROUND(K172+IF(P172&lt;GLYCT3_MIN,-INCR_ALGO*IF(O172&gt;10,2,1),0)+IF(AND(P172&gt;=GLYCT3_MAX,P171&gt;=GLYCT3_MAX,P170&gt;=GLYCT3_MAX),INCR_ALGO*IF(O172&gt;10,2,1),0),2),0)</f>
        <v>1</v>
      </c>
      <c r="L173" s="15">
        <v>0</v>
      </c>
      <c r="M173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73" s="20">
        <f>Tableau2[[#This Row],[Algo (M)]]*Tableau2[[#This Row],[Glucides (M)]]/10</f>
        <v>0</v>
      </c>
      <c r="O173" s="20">
        <f>ROUND(2*Tableau2[[#This Row],[Calcul NR (M)]],0)/2+Tableau2[[#This Row],[Correction (M)]]</f>
        <v>0</v>
      </c>
      <c r="P173" s="13">
        <v>100</v>
      </c>
      <c r="Q173" s="18">
        <v>100</v>
      </c>
      <c r="R173" s="16">
        <f>MAX(ROUND(R172+IF(X172&lt;GLYCT3_MIN,-INCR_ALGO*IF(V172&gt;10,2,1),0)+IF(AND(X172&gt;GLYCT3_MAX,X171&gt;GLYCT3_MAX,X170&gt;GLYCT3_MAX),INCR_ALGO*IF(V172&gt;10,2,1),0),2),0)</f>
        <v>1</v>
      </c>
      <c r="S173" s="16">
        <v>0</v>
      </c>
      <c r="T173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73" s="21">
        <f>Tableau2[[#This Row],[Algo (S)]]*Tableau2[[#This Row],[Glucides (S)]]/10</f>
        <v>0</v>
      </c>
      <c r="V173" s="21">
        <f>ROUND(2*Tableau2[[#This Row],[Calcul NR (S)]],0)/2+Tableau2[[#This Row],[Correction (S)]]</f>
        <v>0</v>
      </c>
      <c r="W173" s="16">
        <v>10</v>
      </c>
      <c r="X173" s="18">
        <v>100</v>
      </c>
      <c r="Y173" s="21"/>
      <c r="Z173" s="22"/>
    </row>
    <row r="174" spans="1:26" x14ac:dyDescent="0.3">
      <c r="A174" s="36" t="s">
        <v>29</v>
      </c>
      <c r="B174" s="37">
        <v>45463</v>
      </c>
      <c r="C174" s="11">
        <v>100</v>
      </c>
      <c r="D174" s="19">
        <f>MAX(ROUND(D173+IF(I173&lt;GLYCT3_MIN,-INCR_ALGO*IF(H173&gt;10,2,1),0)+IF(AND(I173&gt;=GLYCT3_MAX,I172&gt;=GLYCT3_MAX,I171&gt;=GLYCT3_MAX),INCR_ALGO*IF(H173&gt;10,2,1),0),2),0)</f>
        <v>1</v>
      </c>
      <c r="E174" s="14">
        <v>0</v>
      </c>
      <c r="F174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74" s="29">
        <f>Tableau2[[#This Row],[Algo]]*Tableau2[[#This Row],[Glucides]]/10</f>
        <v>0</v>
      </c>
      <c r="H174" s="19">
        <f>ROUND(2*Tableau2[[#This Row],[Calcul NR]],0)/2+Tableau2[[#This Row],[Correction]]</f>
        <v>0</v>
      </c>
      <c r="I174" s="11">
        <v>100</v>
      </c>
      <c r="J174" s="13">
        <v>100</v>
      </c>
      <c r="K174" s="15">
        <f>MAX(ROUND(K173+IF(P173&lt;GLYCT3_MIN,-INCR_ALGO*IF(O173&gt;10,2,1),0)+IF(AND(P173&gt;=GLYCT3_MAX,P172&gt;=GLYCT3_MAX,P171&gt;=GLYCT3_MAX),INCR_ALGO*IF(O173&gt;10,2,1),0),2),0)</f>
        <v>1</v>
      </c>
      <c r="L174" s="15">
        <v>0</v>
      </c>
      <c r="M174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74" s="20">
        <f>Tableau2[[#This Row],[Algo (M)]]*Tableau2[[#This Row],[Glucides (M)]]/10</f>
        <v>0</v>
      </c>
      <c r="O174" s="20">
        <f>ROUND(2*Tableau2[[#This Row],[Calcul NR (M)]],0)/2+Tableau2[[#This Row],[Correction (M)]]</f>
        <v>0</v>
      </c>
      <c r="P174" s="13">
        <v>100</v>
      </c>
      <c r="Q174" s="18">
        <v>100</v>
      </c>
      <c r="R174" s="16">
        <f>MAX(ROUND(R173+IF(X173&lt;GLYCT3_MIN,-INCR_ALGO*IF(V173&gt;10,2,1),0)+IF(AND(X173&gt;GLYCT3_MAX,X172&gt;GLYCT3_MAX,X171&gt;GLYCT3_MAX),INCR_ALGO*IF(V173&gt;10,2,1),0),2),0)</f>
        <v>1</v>
      </c>
      <c r="S174" s="16">
        <v>0</v>
      </c>
      <c r="T174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74" s="21">
        <f>Tableau2[[#This Row],[Algo (S)]]*Tableau2[[#This Row],[Glucides (S)]]/10</f>
        <v>0</v>
      </c>
      <c r="V174" s="21">
        <f>ROUND(2*Tableau2[[#This Row],[Calcul NR (S)]],0)/2+Tableau2[[#This Row],[Correction (S)]]</f>
        <v>0</v>
      </c>
      <c r="W174" s="16">
        <v>10</v>
      </c>
      <c r="X174" s="18">
        <v>100</v>
      </c>
      <c r="Y174" s="21"/>
      <c r="Z174" s="22"/>
    </row>
    <row r="175" spans="1:26" x14ac:dyDescent="0.3">
      <c r="A175" s="36" t="s">
        <v>30</v>
      </c>
      <c r="B175" s="37">
        <v>45464</v>
      </c>
      <c r="C175" s="11">
        <v>100</v>
      </c>
      <c r="D175" s="19">
        <f>MAX(ROUND(D174+IF(I174&lt;GLYCT3_MIN,-INCR_ALGO*IF(H174&gt;10,2,1),0)+IF(AND(I174&gt;=GLYCT3_MAX,I173&gt;=GLYCT3_MAX,I172&gt;=GLYCT3_MAX),INCR_ALGO*IF(H174&gt;10,2,1),0),2),0)</f>
        <v>1</v>
      </c>
      <c r="E175" s="14">
        <v>0</v>
      </c>
      <c r="F175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75" s="29">
        <f>Tableau2[[#This Row],[Algo]]*Tableau2[[#This Row],[Glucides]]/10</f>
        <v>0</v>
      </c>
      <c r="H175" s="19">
        <f>ROUND(2*Tableau2[[#This Row],[Calcul NR]],0)/2+Tableau2[[#This Row],[Correction]]</f>
        <v>0</v>
      </c>
      <c r="I175" s="11">
        <v>100</v>
      </c>
      <c r="J175" s="13">
        <v>100</v>
      </c>
      <c r="K175" s="15">
        <f>MAX(ROUND(K174+IF(P174&lt;GLYCT3_MIN,-INCR_ALGO*IF(O174&gt;10,2,1),0)+IF(AND(P174&gt;=GLYCT3_MAX,P173&gt;=GLYCT3_MAX,P172&gt;=GLYCT3_MAX),INCR_ALGO*IF(O174&gt;10,2,1),0),2),0)</f>
        <v>1</v>
      </c>
      <c r="L175" s="15">
        <v>0</v>
      </c>
      <c r="M175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75" s="20">
        <f>Tableau2[[#This Row],[Algo (M)]]*Tableau2[[#This Row],[Glucides (M)]]/10</f>
        <v>0</v>
      </c>
      <c r="O175" s="20">
        <f>ROUND(2*Tableau2[[#This Row],[Calcul NR (M)]],0)/2+Tableau2[[#This Row],[Correction (M)]]</f>
        <v>0</v>
      </c>
      <c r="P175" s="13">
        <v>100</v>
      </c>
      <c r="Q175" s="18">
        <v>100</v>
      </c>
      <c r="R175" s="16">
        <f>MAX(ROUND(R174+IF(X174&lt;GLYCT3_MIN,-INCR_ALGO*IF(V174&gt;10,2,1),0)+IF(AND(X174&gt;GLYCT3_MAX,X173&gt;GLYCT3_MAX,X172&gt;GLYCT3_MAX),INCR_ALGO*IF(V174&gt;10,2,1),0),2),0)</f>
        <v>1</v>
      </c>
      <c r="S175" s="16">
        <v>0</v>
      </c>
      <c r="T175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75" s="21">
        <f>Tableau2[[#This Row],[Algo (S)]]*Tableau2[[#This Row],[Glucides (S)]]/10</f>
        <v>0</v>
      </c>
      <c r="V175" s="21">
        <f>ROUND(2*Tableau2[[#This Row],[Calcul NR (S)]],0)/2+Tableau2[[#This Row],[Correction (S)]]</f>
        <v>0</v>
      </c>
      <c r="W175" s="16">
        <v>10</v>
      </c>
      <c r="X175" s="18">
        <v>100</v>
      </c>
      <c r="Y175" s="21"/>
      <c r="Z175" s="22"/>
    </row>
    <row r="176" spans="1:26" x14ac:dyDescent="0.3">
      <c r="A176" s="36" t="s">
        <v>31</v>
      </c>
      <c r="B176" s="37">
        <v>45465</v>
      </c>
      <c r="C176" s="11">
        <v>100</v>
      </c>
      <c r="D176" s="19">
        <f>MAX(ROUND(D175+IF(I175&lt;GLYCT3_MIN,-INCR_ALGO*IF(H175&gt;10,2,1),0)+IF(AND(I175&gt;=GLYCT3_MAX,I174&gt;=GLYCT3_MAX,I173&gt;=GLYCT3_MAX),INCR_ALGO*IF(H175&gt;10,2,1),0),2),0)</f>
        <v>1</v>
      </c>
      <c r="E176" s="14">
        <v>0</v>
      </c>
      <c r="F176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76" s="29">
        <f>Tableau2[[#This Row],[Algo]]*Tableau2[[#This Row],[Glucides]]/10</f>
        <v>0</v>
      </c>
      <c r="H176" s="19">
        <f>ROUND(2*Tableau2[[#This Row],[Calcul NR]],0)/2+Tableau2[[#This Row],[Correction]]</f>
        <v>0</v>
      </c>
      <c r="I176" s="11">
        <v>100</v>
      </c>
      <c r="J176" s="13">
        <v>100</v>
      </c>
      <c r="K176" s="15">
        <f>MAX(ROUND(K175+IF(P175&lt;GLYCT3_MIN,-INCR_ALGO*IF(O175&gt;10,2,1),0)+IF(AND(P175&gt;=GLYCT3_MAX,P174&gt;=GLYCT3_MAX,P173&gt;=GLYCT3_MAX),INCR_ALGO*IF(O175&gt;10,2,1),0),2),0)</f>
        <v>1</v>
      </c>
      <c r="L176" s="15">
        <v>0</v>
      </c>
      <c r="M176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76" s="20">
        <f>Tableau2[[#This Row],[Algo (M)]]*Tableau2[[#This Row],[Glucides (M)]]/10</f>
        <v>0</v>
      </c>
      <c r="O176" s="20">
        <f>ROUND(2*Tableau2[[#This Row],[Calcul NR (M)]],0)/2+Tableau2[[#This Row],[Correction (M)]]</f>
        <v>0</v>
      </c>
      <c r="P176" s="13">
        <v>100</v>
      </c>
      <c r="Q176" s="18">
        <v>100</v>
      </c>
      <c r="R176" s="16">
        <f>MAX(ROUND(R175+IF(X175&lt;GLYCT3_MIN,-INCR_ALGO*IF(V175&gt;10,2,1),0)+IF(AND(X175&gt;GLYCT3_MAX,X174&gt;GLYCT3_MAX,X173&gt;GLYCT3_MAX),INCR_ALGO*IF(V175&gt;10,2,1),0),2),0)</f>
        <v>1</v>
      </c>
      <c r="S176" s="16">
        <v>0</v>
      </c>
      <c r="T176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76" s="21">
        <f>Tableau2[[#This Row],[Algo (S)]]*Tableau2[[#This Row],[Glucides (S)]]/10</f>
        <v>0</v>
      </c>
      <c r="V176" s="21">
        <f>ROUND(2*Tableau2[[#This Row],[Calcul NR (S)]],0)/2+Tableau2[[#This Row],[Correction (S)]]</f>
        <v>0</v>
      </c>
      <c r="W176" s="16">
        <v>10</v>
      </c>
      <c r="X176" s="18">
        <v>100</v>
      </c>
      <c r="Y176" s="21"/>
      <c r="Z176" s="22"/>
    </row>
    <row r="177" spans="1:26" x14ac:dyDescent="0.3">
      <c r="A177" s="36" t="s">
        <v>32</v>
      </c>
      <c r="B177" s="37">
        <v>45466</v>
      </c>
      <c r="C177" s="11">
        <v>100</v>
      </c>
      <c r="D177" s="19">
        <f>MAX(ROUND(D176+IF(I176&lt;GLYCT3_MIN,-INCR_ALGO*IF(H176&gt;10,2,1),0)+IF(AND(I176&gt;=GLYCT3_MAX,I175&gt;=GLYCT3_MAX,I174&gt;=GLYCT3_MAX),INCR_ALGO*IF(H176&gt;10,2,1),0),2),0)</f>
        <v>1</v>
      </c>
      <c r="E177" s="14">
        <v>0</v>
      </c>
      <c r="F177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77" s="29">
        <f>Tableau2[[#This Row],[Algo]]*Tableau2[[#This Row],[Glucides]]/10</f>
        <v>0</v>
      </c>
      <c r="H177" s="19">
        <f>ROUND(2*Tableau2[[#This Row],[Calcul NR]],0)/2+Tableau2[[#This Row],[Correction]]</f>
        <v>0</v>
      </c>
      <c r="I177" s="11">
        <v>100</v>
      </c>
      <c r="J177" s="13">
        <v>100</v>
      </c>
      <c r="K177" s="15">
        <f>MAX(ROUND(K176+IF(P176&lt;GLYCT3_MIN,-INCR_ALGO*IF(O176&gt;10,2,1),0)+IF(AND(P176&gt;=GLYCT3_MAX,P175&gt;=GLYCT3_MAX,P174&gt;=GLYCT3_MAX),INCR_ALGO*IF(O176&gt;10,2,1),0),2),0)</f>
        <v>1</v>
      </c>
      <c r="L177" s="15">
        <v>0</v>
      </c>
      <c r="M177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77" s="20">
        <f>Tableau2[[#This Row],[Algo (M)]]*Tableau2[[#This Row],[Glucides (M)]]/10</f>
        <v>0</v>
      </c>
      <c r="O177" s="20">
        <f>ROUND(2*Tableau2[[#This Row],[Calcul NR (M)]],0)/2+Tableau2[[#This Row],[Correction (M)]]</f>
        <v>0</v>
      </c>
      <c r="P177" s="13">
        <v>100</v>
      </c>
      <c r="Q177" s="18">
        <v>100</v>
      </c>
      <c r="R177" s="16">
        <f>MAX(ROUND(R176+IF(X176&lt;GLYCT3_MIN,-INCR_ALGO*IF(V176&gt;10,2,1),0)+IF(AND(X176&gt;GLYCT3_MAX,X175&gt;GLYCT3_MAX,X174&gt;GLYCT3_MAX),INCR_ALGO*IF(V176&gt;10,2,1),0),2),0)</f>
        <v>1</v>
      </c>
      <c r="S177" s="16">
        <v>0</v>
      </c>
      <c r="T177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77" s="21">
        <f>Tableau2[[#This Row],[Algo (S)]]*Tableau2[[#This Row],[Glucides (S)]]/10</f>
        <v>0</v>
      </c>
      <c r="V177" s="21">
        <f>ROUND(2*Tableau2[[#This Row],[Calcul NR (S)]],0)/2+Tableau2[[#This Row],[Correction (S)]]</f>
        <v>0</v>
      </c>
      <c r="W177" s="16">
        <v>10</v>
      </c>
      <c r="X177" s="18">
        <v>100</v>
      </c>
      <c r="Y177" s="21"/>
      <c r="Z177" s="22"/>
    </row>
    <row r="178" spans="1:26" x14ac:dyDescent="0.3">
      <c r="A178" s="36" t="s">
        <v>28</v>
      </c>
      <c r="B178" s="37">
        <v>45467</v>
      </c>
      <c r="C178" s="11">
        <v>100</v>
      </c>
      <c r="D178" s="19">
        <f>MAX(ROUND(D177+IF(I177&lt;GLYCT3_MIN,-INCR_ALGO*IF(H177&gt;10,2,1),0)+IF(AND(I177&gt;=GLYCT3_MAX,I176&gt;=GLYCT3_MAX,I175&gt;=GLYCT3_MAX),INCR_ALGO*IF(H177&gt;10,2,1),0),2),0)</f>
        <v>1</v>
      </c>
      <c r="E178" s="14">
        <v>0</v>
      </c>
      <c r="F178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78" s="29">
        <f>Tableau2[[#This Row],[Algo]]*Tableau2[[#This Row],[Glucides]]/10</f>
        <v>0</v>
      </c>
      <c r="H178" s="19">
        <f>ROUND(2*Tableau2[[#This Row],[Calcul NR]],0)/2+Tableau2[[#This Row],[Correction]]</f>
        <v>0</v>
      </c>
      <c r="I178" s="11">
        <v>100</v>
      </c>
      <c r="J178" s="13">
        <v>100</v>
      </c>
      <c r="K178" s="15">
        <f>MAX(ROUND(K177+IF(P177&lt;GLYCT3_MIN,-INCR_ALGO*IF(O177&gt;10,2,1),0)+IF(AND(P177&gt;=GLYCT3_MAX,P176&gt;=GLYCT3_MAX,P175&gt;=GLYCT3_MAX),INCR_ALGO*IF(O177&gt;10,2,1),0),2),0)</f>
        <v>1</v>
      </c>
      <c r="L178" s="15">
        <v>0</v>
      </c>
      <c r="M178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78" s="20">
        <f>Tableau2[[#This Row],[Algo (M)]]*Tableau2[[#This Row],[Glucides (M)]]/10</f>
        <v>0</v>
      </c>
      <c r="O178" s="20">
        <f>ROUND(2*Tableau2[[#This Row],[Calcul NR (M)]],0)/2+Tableau2[[#This Row],[Correction (M)]]</f>
        <v>0</v>
      </c>
      <c r="P178" s="13">
        <v>100</v>
      </c>
      <c r="Q178" s="18">
        <v>100</v>
      </c>
      <c r="R178" s="16">
        <f>MAX(ROUND(R177+IF(X177&lt;GLYCT3_MIN,-INCR_ALGO*IF(V177&gt;10,2,1),0)+IF(AND(X177&gt;GLYCT3_MAX,X176&gt;GLYCT3_MAX,X175&gt;GLYCT3_MAX),INCR_ALGO*IF(V177&gt;10,2,1),0),2),0)</f>
        <v>1</v>
      </c>
      <c r="S178" s="16">
        <v>0</v>
      </c>
      <c r="T178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78" s="21">
        <f>Tableau2[[#This Row],[Algo (S)]]*Tableau2[[#This Row],[Glucides (S)]]/10</f>
        <v>0</v>
      </c>
      <c r="V178" s="21">
        <f>ROUND(2*Tableau2[[#This Row],[Calcul NR (S)]],0)/2+Tableau2[[#This Row],[Correction (S)]]</f>
        <v>0</v>
      </c>
      <c r="W178" s="16">
        <v>10</v>
      </c>
      <c r="X178" s="18">
        <v>100</v>
      </c>
      <c r="Y178" s="21"/>
      <c r="Z178" s="22"/>
    </row>
    <row r="179" spans="1:26" x14ac:dyDescent="0.3">
      <c r="A179" s="36" t="s">
        <v>27</v>
      </c>
      <c r="B179" s="37">
        <v>45468</v>
      </c>
      <c r="C179" s="11">
        <v>100</v>
      </c>
      <c r="D179" s="19">
        <f>MAX(ROUND(D178+IF(I178&lt;GLYCT3_MIN,-INCR_ALGO*IF(H178&gt;10,2,1),0)+IF(AND(I178&gt;=GLYCT3_MAX,I177&gt;=GLYCT3_MAX,I176&gt;=GLYCT3_MAX),INCR_ALGO*IF(H178&gt;10,2,1),0),2),0)</f>
        <v>1</v>
      </c>
      <c r="E179" s="14">
        <v>0</v>
      </c>
      <c r="F179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79" s="29">
        <f>Tableau2[[#This Row],[Algo]]*Tableau2[[#This Row],[Glucides]]/10</f>
        <v>0</v>
      </c>
      <c r="H179" s="19">
        <f>ROUND(2*Tableau2[[#This Row],[Calcul NR]],0)/2+Tableau2[[#This Row],[Correction]]</f>
        <v>0</v>
      </c>
      <c r="I179" s="11">
        <v>100</v>
      </c>
      <c r="J179" s="13">
        <v>100</v>
      </c>
      <c r="K179" s="15">
        <f>MAX(ROUND(K178+IF(P178&lt;GLYCT3_MIN,-INCR_ALGO*IF(O178&gt;10,2,1),0)+IF(AND(P178&gt;=GLYCT3_MAX,P177&gt;=GLYCT3_MAX,P176&gt;=GLYCT3_MAX),INCR_ALGO*IF(O178&gt;10,2,1),0),2),0)</f>
        <v>1</v>
      </c>
      <c r="L179" s="15">
        <v>0</v>
      </c>
      <c r="M179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79" s="20">
        <f>Tableau2[[#This Row],[Algo (M)]]*Tableau2[[#This Row],[Glucides (M)]]/10</f>
        <v>0</v>
      </c>
      <c r="O179" s="20">
        <f>ROUND(2*Tableau2[[#This Row],[Calcul NR (M)]],0)/2+Tableau2[[#This Row],[Correction (M)]]</f>
        <v>0</v>
      </c>
      <c r="P179" s="13">
        <v>100</v>
      </c>
      <c r="Q179" s="18">
        <v>100</v>
      </c>
      <c r="R179" s="16">
        <f>MAX(ROUND(R178+IF(X178&lt;GLYCT3_MIN,-INCR_ALGO*IF(V178&gt;10,2,1),0)+IF(AND(X178&gt;GLYCT3_MAX,X177&gt;GLYCT3_MAX,X176&gt;GLYCT3_MAX),INCR_ALGO*IF(V178&gt;10,2,1),0),2),0)</f>
        <v>1</v>
      </c>
      <c r="S179" s="16">
        <v>0</v>
      </c>
      <c r="T179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79" s="21">
        <f>Tableau2[[#This Row],[Algo (S)]]*Tableau2[[#This Row],[Glucides (S)]]/10</f>
        <v>0</v>
      </c>
      <c r="V179" s="21">
        <f>ROUND(2*Tableau2[[#This Row],[Calcul NR (S)]],0)/2+Tableau2[[#This Row],[Correction (S)]]</f>
        <v>0</v>
      </c>
      <c r="W179" s="16">
        <v>10</v>
      </c>
      <c r="X179" s="18">
        <v>100</v>
      </c>
      <c r="Y179" s="21"/>
      <c r="Z179" s="22" t="s">
        <v>42</v>
      </c>
    </row>
    <row r="180" spans="1:26" x14ac:dyDescent="0.3">
      <c r="A180" s="36" t="s">
        <v>33</v>
      </c>
      <c r="B180" s="37">
        <v>45469</v>
      </c>
      <c r="C180" s="11">
        <v>100</v>
      </c>
      <c r="D180" s="19">
        <f>MAX(ROUND(D179+IF(I179&lt;GLYCT3_MIN,-INCR_ALGO*IF(H179&gt;10,2,1),0)+IF(AND(I179&gt;=GLYCT3_MAX,I178&gt;=GLYCT3_MAX,I177&gt;=GLYCT3_MAX),INCR_ALGO*IF(H179&gt;10,2,1),0),2),0)</f>
        <v>1</v>
      </c>
      <c r="E180" s="14">
        <v>0</v>
      </c>
      <c r="F180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80" s="29">
        <f>Tableau2[[#This Row],[Algo]]*Tableau2[[#This Row],[Glucides]]/10</f>
        <v>0</v>
      </c>
      <c r="H180" s="19">
        <f>ROUND(2*Tableau2[[#This Row],[Calcul NR]],0)/2+Tableau2[[#This Row],[Correction]]</f>
        <v>0</v>
      </c>
      <c r="I180" s="11">
        <v>100</v>
      </c>
      <c r="J180" s="13">
        <v>100</v>
      </c>
      <c r="K180" s="15">
        <f>MAX(ROUND(K179+IF(P179&lt;GLYCT3_MIN,-INCR_ALGO*IF(O179&gt;10,2,1),0)+IF(AND(P179&gt;=GLYCT3_MAX,P178&gt;=GLYCT3_MAX,P177&gt;=GLYCT3_MAX),INCR_ALGO*IF(O179&gt;10,2,1),0),2),0)</f>
        <v>1</v>
      </c>
      <c r="L180" s="15">
        <v>0</v>
      </c>
      <c r="M180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80" s="20">
        <f>Tableau2[[#This Row],[Algo (M)]]*Tableau2[[#This Row],[Glucides (M)]]/10</f>
        <v>0</v>
      </c>
      <c r="O180" s="20">
        <f>ROUND(2*Tableau2[[#This Row],[Calcul NR (M)]],0)/2+Tableau2[[#This Row],[Correction (M)]]</f>
        <v>0</v>
      </c>
      <c r="P180" s="13">
        <v>100</v>
      </c>
      <c r="Q180" s="18">
        <v>100</v>
      </c>
      <c r="R180" s="16">
        <f>MAX(ROUND(R179+IF(X179&lt;GLYCT3_MIN,-INCR_ALGO*IF(V179&gt;10,2,1),0)+IF(AND(X179&gt;GLYCT3_MAX,X178&gt;GLYCT3_MAX,X177&gt;GLYCT3_MAX),INCR_ALGO*IF(V179&gt;10,2,1),0),2),0)</f>
        <v>1</v>
      </c>
      <c r="S180" s="16">
        <v>0</v>
      </c>
      <c r="T180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80" s="21">
        <f>Tableau2[[#This Row],[Algo (S)]]*Tableau2[[#This Row],[Glucides (S)]]/10</f>
        <v>0</v>
      </c>
      <c r="V180" s="21">
        <f>ROUND(2*Tableau2[[#This Row],[Calcul NR (S)]],0)/2+Tableau2[[#This Row],[Correction (S)]]</f>
        <v>0</v>
      </c>
      <c r="W180" s="16">
        <v>10</v>
      </c>
      <c r="X180" s="18">
        <v>100</v>
      </c>
      <c r="Y180" s="21"/>
      <c r="Z180" s="22"/>
    </row>
    <row r="181" spans="1:26" x14ac:dyDescent="0.3">
      <c r="A181" s="36" t="s">
        <v>29</v>
      </c>
      <c r="B181" s="37">
        <v>45470</v>
      </c>
      <c r="C181" s="11">
        <v>100</v>
      </c>
      <c r="D181" s="19">
        <f>MAX(ROUND(D180+IF(I180&lt;GLYCT3_MIN,-INCR_ALGO*IF(H180&gt;10,2,1),0)+IF(AND(I180&gt;=GLYCT3_MAX,I179&gt;=GLYCT3_MAX,I178&gt;=GLYCT3_MAX),INCR_ALGO*IF(H180&gt;10,2,1),0),2),0)</f>
        <v>1</v>
      </c>
      <c r="E181" s="14">
        <v>0</v>
      </c>
      <c r="F181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81" s="29">
        <f>Tableau2[[#This Row],[Algo]]*Tableau2[[#This Row],[Glucides]]/10</f>
        <v>0</v>
      </c>
      <c r="H181" s="19">
        <f>ROUND(2*Tableau2[[#This Row],[Calcul NR]],0)/2+Tableau2[[#This Row],[Correction]]</f>
        <v>0</v>
      </c>
      <c r="I181" s="11">
        <v>100</v>
      </c>
      <c r="J181" s="13">
        <v>100</v>
      </c>
      <c r="K181" s="15">
        <f>MAX(ROUND(K180+IF(P180&lt;GLYCT3_MIN,-INCR_ALGO*IF(O180&gt;10,2,1),0)+IF(AND(P180&gt;=GLYCT3_MAX,P179&gt;=GLYCT3_MAX,P178&gt;=GLYCT3_MAX),INCR_ALGO*IF(O180&gt;10,2,1),0),2),0)</f>
        <v>1</v>
      </c>
      <c r="L181" s="15">
        <v>0</v>
      </c>
      <c r="M181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81" s="20">
        <f>Tableau2[[#This Row],[Algo (M)]]*Tableau2[[#This Row],[Glucides (M)]]/10</f>
        <v>0</v>
      </c>
      <c r="O181" s="20">
        <f>ROUND(2*Tableau2[[#This Row],[Calcul NR (M)]],0)/2+Tableau2[[#This Row],[Correction (M)]]</f>
        <v>0</v>
      </c>
      <c r="P181" s="13">
        <v>100</v>
      </c>
      <c r="Q181" s="18">
        <v>100</v>
      </c>
      <c r="R181" s="16">
        <f>MAX(ROUND(R180+IF(X180&lt;GLYCT3_MIN,-INCR_ALGO*IF(V180&gt;10,2,1),0)+IF(AND(X180&gt;GLYCT3_MAX,X179&gt;GLYCT3_MAX,X178&gt;GLYCT3_MAX),INCR_ALGO*IF(V180&gt;10,2,1),0),2),0)</f>
        <v>1</v>
      </c>
      <c r="S181" s="16">
        <v>0</v>
      </c>
      <c r="T181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81" s="21">
        <f>Tableau2[[#This Row],[Algo (S)]]*Tableau2[[#This Row],[Glucides (S)]]/10</f>
        <v>0</v>
      </c>
      <c r="V181" s="21">
        <f>ROUND(2*Tableau2[[#This Row],[Calcul NR (S)]],0)/2+Tableau2[[#This Row],[Correction (S)]]</f>
        <v>0</v>
      </c>
      <c r="W181" s="16">
        <v>10</v>
      </c>
      <c r="X181" s="18">
        <v>100</v>
      </c>
      <c r="Y181" s="21"/>
      <c r="Z181" s="22"/>
    </row>
    <row r="182" spans="1:26" x14ac:dyDescent="0.3">
      <c r="A182" s="36" t="s">
        <v>30</v>
      </c>
      <c r="B182" s="37">
        <v>45471</v>
      </c>
      <c r="C182" s="11">
        <v>100</v>
      </c>
      <c r="D182" s="19">
        <f>MAX(ROUND(D181+IF(I181&lt;GLYCT3_MIN,-INCR_ALGO*IF(H181&gt;10,2,1),0)+IF(AND(I181&gt;=GLYCT3_MAX,I180&gt;=GLYCT3_MAX,I179&gt;=GLYCT3_MAX),INCR_ALGO*IF(H181&gt;10,2,1),0),2),0)</f>
        <v>1</v>
      </c>
      <c r="E182" s="14">
        <v>0</v>
      </c>
      <c r="F182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82" s="29">
        <f>Tableau2[[#This Row],[Algo]]*Tableau2[[#This Row],[Glucides]]/10</f>
        <v>0</v>
      </c>
      <c r="H182" s="19">
        <f>ROUND(2*Tableau2[[#This Row],[Calcul NR]],0)/2+Tableau2[[#This Row],[Correction]]</f>
        <v>0</v>
      </c>
      <c r="I182" s="11">
        <v>100</v>
      </c>
      <c r="J182" s="13">
        <v>100</v>
      </c>
      <c r="K182" s="15">
        <f>MAX(ROUND(K181+IF(P181&lt;GLYCT3_MIN,-INCR_ALGO*IF(O181&gt;10,2,1),0)+IF(AND(P181&gt;=GLYCT3_MAX,P180&gt;=GLYCT3_MAX,P179&gt;=GLYCT3_MAX),INCR_ALGO*IF(O181&gt;10,2,1),0),2),0)</f>
        <v>1</v>
      </c>
      <c r="L182" s="15">
        <v>0</v>
      </c>
      <c r="M182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82" s="20">
        <f>Tableau2[[#This Row],[Algo (M)]]*Tableau2[[#This Row],[Glucides (M)]]/10</f>
        <v>0</v>
      </c>
      <c r="O182" s="20">
        <f>ROUND(2*Tableau2[[#This Row],[Calcul NR (M)]],0)/2+Tableau2[[#This Row],[Correction (M)]]</f>
        <v>0</v>
      </c>
      <c r="P182" s="13">
        <v>100</v>
      </c>
      <c r="Q182" s="18">
        <v>100</v>
      </c>
      <c r="R182" s="16">
        <f>MAX(ROUND(R181+IF(X181&lt;GLYCT3_MIN,-INCR_ALGO*IF(V181&gt;10,2,1),0)+IF(AND(X181&gt;GLYCT3_MAX,X180&gt;GLYCT3_MAX,X179&gt;GLYCT3_MAX),INCR_ALGO*IF(V181&gt;10,2,1),0),2),0)</f>
        <v>1</v>
      </c>
      <c r="S182" s="16">
        <v>0</v>
      </c>
      <c r="T182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82" s="21">
        <f>Tableau2[[#This Row],[Algo (S)]]*Tableau2[[#This Row],[Glucides (S)]]/10</f>
        <v>0</v>
      </c>
      <c r="V182" s="21">
        <f>ROUND(2*Tableau2[[#This Row],[Calcul NR (S)]],0)/2+Tableau2[[#This Row],[Correction (S)]]</f>
        <v>0</v>
      </c>
      <c r="W182" s="16">
        <v>10</v>
      </c>
      <c r="X182" s="18">
        <v>100</v>
      </c>
      <c r="Y182" s="21"/>
      <c r="Z182" s="22"/>
    </row>
    <row r="183" spans="1:26" x14ac:dyDescent="0.3">
      <c r="A183" s="36" t="s">
        <v>31</v>
      </c>
      <c r="B183" s="37">
        <v>45472</v>
      </c>
      <c r="C183" s="11">
        <v>100</v>
      </c>
      <c r="D183" s="19">
        <f>MAX(ROUND(D182+IF(I182&lt;GLYCT3_MIN,-INCR_ALGO*IF(H182&gt;10,2,1),0)+IF(AND(I182&gt;=GLYCT3_MAX,I181&gt;=GLYCT3_MAX,I180&gt;=GLYCT3_MAX),INCR_ALGO*IF(H182&gt;10,2,1),0),2),0)</f>
        <v>1</v>
      </c>
      <c r="E183" s="14">
        <v>0</v>
      </c>
      <c r="F183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83" s="29">
        <f>Tableau2[[#This Row],[Algo]]*Tableau2[[#This Row],[Glucides]]/10</f>
        <v>0</v>
      </c>
      <c r="H183" s="19">
        <f>ROUND(2*Tableau2[[#This Row],[Calcul NR]],0)/2+Tableau2[[#This Row],[Correction]]</f>
        <v>0</v>
      </c>
      <c r="I183" s="11">
        <v>100</v>
      </c>
      <c r="J183" s="13">
        <v>100</v>
      </c>
      <c r="K183" s="15">
        <f>MAX(ROUND(K182+IF(P182&lt;GLYCT3_MIN,-INCR_ALGO*IF(O182&gt;10,2,1),0)+IF(AND(P182&gt;=GLYCT3_MAX,P181&gt;=GLYCT3_MAX,P180&gt;=GLYCT3_MAX),INCR_ALGO*IF(O182&gt;10,2,1),0),2),0)</f>
        <v>1</v>
      </c>
      <c r="L183" s="15">
        <v>0</v>
      </c>
      <c r="M183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83" s="20">
        <f>Tableau2[[#This Row],[Algo (M)]]*Tableau2[[#This Row],[Glucides (M)]]/10</f>
        <v>0</v>
      </c>
      <c r="O183" s="20">
        <f>ROUND(2*Tableau2[[#This Row],[Calcul NR (M)]],0)/2+Tableau2[[#This Row],[Correction (M)]]</f>
        <v>0</v>
      </c>
      <c r="P183" s="13">
        <v>100</v>
      </c>
      <c r="Q183" s="18">
        <v>100</v>
      </c>
      <c r="R183" s="16">
        <f>MAX(ROUND(R182+IF(X182&lt;GLYCT3_MIN,-INCR_ALGO*IF(V182&gt;10,2,1),0)+IF(AND(X182&gt;GLYCT3_MAX,X181&gt;GLYCT3_MAX,X180&gt;GLYCT3_MAX),INCR_ALGO*IF(V182&gt;10,2,1),0),2),0)</f>
        <v>1</v>
      </c>
      <c r="S183" s="16">
        <v>0</v>
      </c>
      <c r="T183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83" s="21">
        <f>Tableau2[[#This Row],[Algo (S)]]*Tableau2[[#This Row],[Glucides (S)]]/10</f>
        <v>0</v>
      </c>
      <c r="V183" s="21">
        <f>ROUND(2*Tableau2[[#This Row],[Calcul NR (S)]],0)/2+Tableau2[[#This Row],[Correction (S)]]</f>
        <v>0</v>
      </c>
      <c r="W183" s="16">
        <v>10</v>
      </c>
      <c r="X183" s="18">
        <v>100</v>
      </c>
      <c r="Y183" s="21"/>
      <c r="Z183" s="22"/>
    </row>
    <row r="184" spans="1:26" x14ac:dyDescent="0.3">
      <c r="A184" s="36" t="s">
        <v>32</v>
      </c>
      <c r="B184" s="37">
        <v>45473</v>
      </c>
      <c r="C184" s="11">
        <v>100</v>
      </c>
      <c r="D184" s="19">
        <f>MAX(ROUND(D183+IF(I183&lt;GLYCT3_MIN,-INCR_ALGO*IF(H183&gt;10,2,1),0)+IF(AND(I183&gt;=GLYCT3_MAX,I182&gt;=GLYCT3_MAX,I181&gt;=GLYCT3_MAX),INCR_ALGO*IF(H183&gt;10,2,1),0),2),0)</f>
        <v>1</v>
      </c>
      <c r="E184" s="14">
        <v>0</v>
      </c>
      <c r="F184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84" s="29">
        <f>Tableau2[[#This Row],[Algo]]*Tableau2[[#This Row],[Glucides]]/10</f>
        <v>0</v>
      </c>
      <c r="H184" s="19">
        <f>ROUND(2*Tableau2[[#This Row],[Calcul NR]],0)/2+Tableau2[[#This Row],[Correction]]</f>
        <v>0</v>
      </c>
      <c r="I184" s="11">
        <v>100</v>
      </c>
      <c r="J184" s="13">
        <v>100</v>
      </c>
      <c r="K184" s="15">
        <f>MAX(ROUND(K183+IF(P183&lt;GLYCT3_MIN,-INCR_ALGO*IF(O183&gt;10,2,1),0)+IF(AND(P183&gt;=GLYCT3_MAX,P182&gt;=GLYCT3_MAX,P181&gt;=GLYCT3_MAX),INCR_ALGO*IF(O183&gt;10,2,1),0),2),0)</f>
        <v>1</v>
      </c>
      <c r="L184" s="15">
        <v>0</v>
      </c>
      <c r="M184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84" s="20">
        <f>Tableau2[[#This Row],[Algo (M)]]*Tableau2[[#This Row],[Glucides (M)]]/10</f>
        <v>0</v>
      </c>
      <c r="O184" s="20">
        <f>ROUND(2*Tableau2[[#This Row],[Calcul NR (M)]],0)/2+Tableau2[[#This Row],[Correction (M)]]</f>
        <v>0</v>
      </c>
      <c r="P184" s="13">
        <v>100</v>
      </c>
      <c r="Q184" s="18">
        <v>100</v>
      </c>
      <c r="R184" s="16">
        <f>MAX(ROUND(R183+IF(X183&lt;GLYCT3_MIN,-INCR_ALGO*IF(V183&gt;10,2,1),0)+IF(AND(X183&gt;GLYCT3_MAX,X182&gt;GLYCT3_MAX,X181&gt;GLYCT3_MAX),INCR_ALGO*IF(V183&gt;10,2,1),0),2),0)</f>
        <v>1</v>
      </c>
      <c r="S184" s="16">
        <v>0</v>
      </c>
      <c r="T184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84" s="21">
        <f>Tableau2[[#This Row],[Algo (S)]]*Tableau2[[#This Row],[Glucides (S)]]/10</f>
        <v>0</v>
      </c>
      <c r="V184" s="21">
        <f>ROUND(2*Tableau2[[#This Row],[Calcul NR (S)]],0)/2+Tableau2[[#This Row],[Correction (S)]]</f>
        <v>0</v>
      </c>
      <c r="W184" s="16">
        <v>10</v>
      </c>
      <c r="X184" s="18">
        <v>100</v>
      </c>
      <c r="Y184" s="21"/>
      <c r="Z184" s="22"/>
    </row>
    <row r="185" spans="1:26" x14ac:dyDescent="0.3">
      <c r="A185" s="36" t="s">
        <v>28</v>
      </c>
      <c r="B185" s="37">
        <v>45474</v>
      </c>
      <c r="C185" s="11">
        <v>100</v>
      </c>
      <c r="D185" s="19">
        <f>MAX(ROUND(D184+IF(I184&lt;GLYCT3_MIN,-INCR_ALGO*IF(H184&gt;10,2,1),0)+IF(AND(I184&gt;=GLYCT3_MAX,I183&gt;=GLYCT3_MAX,I182&gt;=GLYCT3_MAX),INCR_ALGO*IF(H184&gt;10,2,1),0),2),0)</f>
        <v>1</v>
      </c>
      <c r="E185" s="14">
        <v>0</v>
      </c>
      <c r="F185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85" s="29">
        <f>Tableau2[[#This Row],[Algo]]*Tableau2[[#This Row],[Glucides]]/10</f>
        <v>0</v>
      </c>
      <c r="H185" s="19">
        <f>ROUND(2*Tableau2[[#This Row],[Calcul NR]],0)/2+Tableau2[[#This Row],[Correction]]</f>
        <v>0</v>
      </c>
      <c r="I185" s="11">
        <v>100</v>
      </c>
      <c r="J185" s="13">
        <v>100</v>
      </c>
      <c r="K185" s="15">
        <f>MAX(ROUND(K184+IF(P184&lt;GLYCT3_MIN,-INCR_ALGO*IF(O184&gt;10,2,1),0)+IF(AND(P184&gt;=GLYCT3_MAX,P183&gt;=GLYCT3_MAX,P182&gt;=GLYCT3_MAX),INCR_ALGO*IF(O184&gt;10,2,1),0),2),0)</f>
        <v>1</v>
      </c>
      <c r="L185" s="15">
        <v>0</v>
      </c>
      <c r="M185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85" s="20">
        <f>Tableau2[[#This Row],[Algo (M)]]*Tableau2[[#This Row],[Glucides (M)]]/10</f>
        <v>0</v>
      </c>
      <c r="O185" s="20">
        <f>ROUND(2*Tableau2[[#This Row],[Calcul NR (M)]],0)/2+Tableau2[[#This Row],[Correction (M)]]</f>
        <v>0</v>
      </c>
      <c r="P185" s="13">
        <v>100</v>
      </c>
      <c r="Q185" s="18">
        <v>100</v>
      </c>
      <c r="R185" s="16">
        <f>MAX(ROUND(R184+IF(X184&lt;GLYCT3_MIN,-INCR_ALGO*IF(V184&gt;10,2,1),0)+IF(AND(X184&gt;GLYCT3_MAX,X183&gt;GLYCT3_MAX,X182&gt;GLYCT3_MAX),INCR_ALGO*IF(V184&gt;10,2,1),0),2),0)</f>
        <v>1</v>
      </c>
      <c r="S185" s="16">
        <v>0</v>
      </c>
      <c r="T185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85" s="21">
        <f>Tableau2[[#This Row],[Algo (S)]]*Tableau2[[#This Row],[Glucides (S)]]/10</f>
        <v>0</v>
      </c>
      <c r="V185" s="21">
        <f>ROUND(2*Tableau2[[#This Row],[Calcul NR (S)]],0)/2+Tableau2[[#This Row],[Correction (S)]]</f>
        <v>0</v>
      </c>
      <c r="W185" s="16">
        <v>10</v>
      </c>
      <c r="X185" s="18">
        <v>100</v>
      </c>
      <c r="Y185" s="21"/>
      <c r="Z185" s="22"/>
    </row>
    <row r="186" spans="1:26" x14ac:dyDescent="0.3">
      <c r="A186" s="36" t="s">
        <v>27</v>
      </c>
      <c r="B186" s="37">
        <v>45475</v>
      </c>
      <c r="C186" s="11">
        <v>100</v>
      </c>
      <c r="D186" s="19">
        <f>MAX(ROUND(D185+IF(I185&lt;GLYCT3_MIN,-INCR_ALGO*IF(H185&gt;10,2,1),0)+IF(AND(I185&gt;=GLYCT3_MAX,I184&gt;=GLYCT3_MAX,I183&gt;=GLYCT3_MAX),INCR_ALGO*IF(H185&gt;10,2,1),0),2),0)</f>
        <v>1</v>
      </c>
      <c r="E186" s="14">
        <v>0</v>
      </c>
      <c r="F186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86" s="29">
        <f>Tableau2[[#This Row],[Algo]]*Tableau2[[#This Row],[Glucides]]/10</f>
        <v>0</v>
      </c>
      <c r="H186" s="19">
        <f>ROUND(2*Tableau2[[#This Row],[Calcul NR]],0)/2+Tableau2[[#This Row],[Correction]]</f>
        <v>0</v>
      </c>
      <c r="I186" s="11">
        <v>100</v>
      </c>
      <c r="J186" s="13">
        <v>100</v>
      </c>
      <c r="K186" s="15">
        <f>MAX(ROUND(K185+IF(P185&lt;GLYCT3_MIN,-INCR_ALGO*IF(O185&gt;10,2,1),0)+IF(AND(P185&gt;=GLYCT3_MAX,P184&gt;=GLYCT3_MAX,P183&gt;=GLYCT3_MAX),INCR_ALGO*IF(O185&gt;10,2,1),0),2),0)</f>
        <v>1</v>
      </c>
      <c r="L186" s="15">
        <v>0</v>
      </c>
      <c r="M186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86" s="20">
        <f>Tableau2[[#This Row],[Algo (M)]]*Tableau2[[#This Row],[Glucides (M)]]/10</f>
        <v>0</v>
      </c>
      <c r="O186" s="20">
        <f>ROUND(2*Tableau2[[#This Row],[Calcul NR (M)]],0)/2+Tableau2[[#This Row],[Correction (M)]]</f>
        <v>0</v>
      </c>
      <c r="P186" s="13">
        <v>100</v>
      </c>
      <c r="Q186" s="18">
        <v>100</v>
      </c>
      <c r="R186" s="16">
        <f>MAX(ROUND(R185+IF(X185&lt;GLYCT3_MIN,-INCR_ALGO*IF(V185&gt;10,2,1),0)+IF(AND(X185&gt;GLYCT3_MAX,X184&gt;GLYCT3_MAX,X183&gt;GLYCT3_MAX),INCR_ALGO*IF(V185&gt;10,2,1),0),2),0)</f>
        <v>1</v>
      </c>
      <c r="S186" s="16">
        <v>0</v>
      </c>
      <c r="T186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86" s="21">
        <f>Tableau2[[#This Row],[Algo (S)]]*Tableau2[[#This Row],[Glucides (S)]]/10</f>
        <v>0</v>
      </c>
      <c r="V186" s="21">
        <f>ROUND(2*Tableau2[[#This Row],[Calcul NR (S)]],0)/2+Tableau2[[#This Row],[Correction (S)]]</f>
        <v>0</v>
      </c>
      <c r="W186" s="16">
        <v>10</v>
      </c>
      <c r="X186" s="18">
        <v>100</v>
      </c>
      <c r="Y186" s="21"/>
      <c r="Z186" s="22"/>
    </row>
    <row r="187" spans="1:26" x14ac:dyDescent="0.3">
      <c r="A187" s="36" t="s">
        <v>33</v>
      </c>
      <c r="B187" s="37">
        <v>45476</v>
      </c>
      <c r="C187" s="11">
        <v>100</v>
      </c>
      <c r="D187" s="19">
        <f>MAX(ROUND(D186+IF(I186&lt;GLYCT3_MIN,-INCR_ALGO*IF(H186&gt;10,2,1),0)+IF(AND(I186&gt;=GLYCT3_MAX,I185&gt;=GLYCT3_MAX,I184&gt;=GLYCT3_MAX),INCR_ALGO*IF(H186&gt;10,2,1),0),2),0)</f>
        <v>1</v>
      </c>
      <c r="E187" s="14">
        <v>0</v>
      </c>
      <c r="F187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87" s="29">
        <f>Tableau2[[#This Row],[Algo]]*Tableau2[[#This Row],[Glucides]]/10</f>
        <v>0</v>
      </c>
      <c r="H187" s="19">
        <f>ROUND(2*Tableau2[[#This Row],[Calcul NR]],0)/2+Tableau2[[#This Row],[Correction]]</f>
        <v>0</v>
      </c>
      <c r="I187" s="11">
        <v>100</v>
      </c>
      <c r="J187" s="13">
        <v>100</v>
      </c>
      <c r="K187" s="15">
        <f>MAX(ROUND(K186+IF(P186&lt;GLYCT3_MIN,-INCR_ALGO*IF(O186&gt;10,2,1),0)+IF(AND(P186&gt;=GLYCT3_MAX,P185&gt;=GLYCT3_MAX,P184&gt;=GLYCT3_MAX),INCR_ALGO*IF(O186&gt;10,2,1),0),2),0)</f>
        <v>1</v>
      </c>
      <c r="L187" s="15">
        <v>0</v>
      </c>
      <c r="M187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87" s="20">
        <f>Tableau2[[#This Row],[Algo (M)]]*Tableau2[[#This Row],[Glucides (M)]]/10</f>
        <v>0</v>
      </c>
      <c r="O187" s="20">
        <f>ROUND(2*Tableau2[[#This Row],[Calcul NR (M)]],0)/2+Tableau2[[#This Row],[Correction (M)]]</f>
        <v>0</v>
      </c>
      <c r="P187" s="13">
        <v>100</v>
      </c>
      <c r="Q187" s="18">
        <v>100</v>
      </c>
      <c r="R187" s="16">
        <f>MAX(ROUND(R186+IF(X186&lt;GLYCT3_MIN,-INCR_ALGO*IF(V186&gt;10,2,1),0)+IF(AND(X186&gt;GLYCT3_MAX,X185&gt;GLYCT3_MAX,X184&gt;GLYCT3_MAX),INCR_ALGO*IF(V186&gt;10,2,1),0),2),0)</f>
        <v>1</v>
      </c>
      <c r="S187" s="16">
        <v>0</v>
      </c>
      <c r="T187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87" s="21">
        <f>Tableau2[[#This Row],[Algo (S)]]*Tableau2[[#This Row],[Glucides (S)]]/10</f>
        <v>0</v>
      </c>
      <c r="V187" s="21">
        <f>ROUND(2*Tableau2[[#This Row],[Calcul NR (S)]],0)/2+Tableau2[[#This Row],[Correction (S)]]</f>
        <v>0</v>
      </c>
      <c r="W187" s="16">
        <v>10</v>
      </c>
      <c r="X187" s="18">
        <v>100</v>
      </c>
      <c r="Y187" s="21"/>
      <c r="Z187" s="22"/>
    </row>
    <row r="188" spans="1:26" x14ac:dyDescent="0.3">
      <c r="A188" s="36" t="s">
        <v>29</v>
      </c>
      <c r="B188" s="37">
        <v>45477</v>
      </c>
      <c r="C188" s="11">
        <v>100</v>
      </c>
      <c r="D188" s="19">
        <f>MAX(ROUND(D187+IF(I187&lt;GLYCT3_MIN,-INCR_ALGO*IF(H187&gt;10,2,1),0)+IF(AND(I187&gt;=GLYCT3_MAX,I186&gt;=GLYCT3_MAX,I185&gt;=GLYCT3_MAX),INCR_ALGO*IF(H187&gt;10,2,1),0),2),0)</f>
        <v>1</v>
      </c>
      <c r="E188" s="14">
        <v>0</v>
      </c>
      <c r="F188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88" s="29">
        <f>Tableau2[[#This Row],[Algo]]*Tableau2[[#This Row],[Glucides]]/10</f>
        <v>0</v>
      </c>
      <c r="H188" s="19">
        <f>ROUND(2*Tableau2[[#This Row],[Calcul NR]],0)/2+Tableau2[[#This Row],[Correction]]</f>
        <v>0</v>
      </c>
      <c r="I188" s="11">
        <v>100</v>
      </c>
      <c r="J188" s="13">
        <v>100</v>
      </c>
      <c r="K188" s="15">
        <f>MAX(ROUND(K187+IF(P187&lt;GLYCT3_MIN,-INCR_ALGO*IF(O187&gt;10,2,1),0)+IF(AND(P187&gt;=GLYCT3_MAX,P186&gt;=GLYCT3_MAX,P185&gt;=GLYCT3_MAX),INCR_ALGO*IF(O187&gt;10,2,1),0),2),0)</f>
        <v>1</v>
      </c>
      <c r="L188" s="15">
        <v>0</v>
      </c>
      <c r="M188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88" s="20">
        <f>Tableau2[[#This Row],[Algo (M)]]*Tableau2[[#This Row],[Glucides (M)]]/10</f>
        <v>0</v>
      </c>
      <c r="O188" s="20">
        <f>ROUND(2*Tableau2[[#This Row],[Calcul NR (M)]],0)/2+Tableau2[[#This Row],[Correction (M)]]</f>
        <v>0</v>
      </c>
      <c r="P188" s="13">
        <v>100</v>
      </c>
      <c r="Q188" s="18">
        <v>100</v>
      </c>
      <c r="R188" s="16">
        <f>MAX(ROUND(R187+IF(X187&lt;GLYCT3_MIN,-INCR_ALGO*IF(V187&gt;10,2,1),0)+IF(AND(X187&gt;GLYCT3_MAX,X186&gt;GLYCT3_MAX,X185&gt;GLYCT3_MAX),INCR_ALGO*IF(V187&gt;10,2,1),0),2),0)</f>
        <v>1</v>
      </c>
      <c r="S188" s="16">
        <v>0</v>
      </c>
      <c r="T188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88" s="21">
        <f>Tableau2[[#This Row],[Algo (S)]]*Tableau2[[#This Row],[Glucides (S)]]/10</f>
        <v>0</v>
      </c>
      <c r="V188" s="21">
        <f>ROUND(2*Tableau2[[#This Row],[Calcul NR (S)]],0)/2+Tableau2[[#This Row],[Correction (S)]]</f>
        <v>0</v>
      </c>
      <c r="W188" s="16">
        <v>10</v>
      </c>
      <c r="X188" s="18">
        <v>100</v>
      </c>
      <c r="Y188" s="21"/>
      <c r="Z188" s="22"/>
    </row>
    <row r="189" spans="1:26" x14ac:dyDescent="0.3">
      <c r="A189" s="36" t="s">
        <v>30</v>
      </c>
      <c r="B189" s="37">
        <v>45478</v>
      </c>
      <c r="C189" s="11">
        <v>100</v>
      </c>
      <c r="D189" s="19">
        <f>MAX(ROUND(D188+IF(I188&lt;GLYCT3_MIN,-INCR_ALGO*IF(H188&gt;10,2,1),0)+IF(AND(I188&gt;=GLYCT3_MAX,I187&gt;=GLYCT3_MAX,I186&gt;=GLYCT3_MAX),INCR_ALGO*IF(H188&gt;10,2,1),0),2),0)</f>
        <v>1</v>
      </c>
      <c r="E189" s="14">
        <v>0</v>
      </c>
      <c r="F189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89" s="29">
        <f>Tableau2[[#This Row],[Algo]]*Tableau2[[#This Row],[Glucides]]/10</f>
        <v>0</v>
      </c>
      <c r="H189" s="19">
        <f>ROUND(2*Tableau2[[#This Row],[Calcul NR]],0)/2+Tableau2[[#This Row],[Correction]]</f>
        <v>0</v>
      </c>
      <c r="I189" s="11">
        <v>100</v>
      </c>
      <c r="J189" s="13">
        <v>100</v>
      </c>
      <c r="K189" s="15">
        <f>MAX(ROUND(K188+IF(P188&lt;GLYCT3_MIN,-INCR_ALGO*IF(O188&gt;10,2,1),0)+IF(AND(P188&gt;=GLYCT3_MAX,P187&gt;=GLYCT3_MAX,P186&gt;=GLYCT3_MAX),INCR_ALGO*IF(O188&gt;10,2,1),0),2),0)</f>
        <v>1</v>
      </c>
      <c r="L189" s="15">
        <v>0</v>
      </c>
      <c r="M189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89" s="20">
        <f>Tableau2[[#This Row],[Algo (M)]]*Tableau2[[#This Row],[Glucides (M)]]/10</f>
        <v>0</v>
      </c>
      <c r="O189" s="20">
        <f>ROUND(2*Tableau2[[#This Row],[Calcul NR (M)]],0)/2+Tableau2[[#This Row],[Correction (M)]]</f>
        <v>0</v>
      </c>
      <c r="P189" s="13">
        <v>100</v>
      </c>
      <c r="Q189" s="18">
        <v>100</v>
      </c>
      <c r="R189" s="16">
        <f>MAX(ROUND(R188+IF(X188&lt;GLYCT3_MIN,-INCR_ALGO*IF(V188&gt;10,2,1),0)+IF(AND(X188&gt;GLYCT3_MAX,X187&gt;GLYCT3_MAX,X186&gt;GLYCT3_MAX),INCR_ALGO*IF(V188&gt;10,2,1),0),2),0)</f>
        <v>1</v>
      </c>
      <c r="S189" s="16">
        <v>0</v>
      </c>
      <c r="T189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89" s="21">
        <f>Tableau2[[#This Row],[Algo (S)]]*Tableau2[[#This Row],[Glucides (S)]]/10</f>
        <v>0</v>
      </c>
      <c r="V189" s="21">
        <f>ROUND(2*Tableau2[[#This Row],[Calcul NR (S)]],0)/2+Tableau2[[#This Row],[Correction (S)]]</f>
        <v>0</v>
      </c>
      <c r="W189" s="16">
        <v>10</v>
      </c>
      <c r="X189" s="18">
        <v>100</v>
      </c>
      <c r="Y189" s="21"/>
      <c r="Z189" s="22"/>
    </row>
    <row r="190" spans="1:26" x14ac:dyDescent="0.3">
      <c r="A190" s="36" t="s">
        <v>31</v>
      </c>
      <c r="B190" s="37">
        <v>45479</v>
      </c>
      <c r="C190" s="11">
        <v>100</v>
      </c>
      <c r="D190" s="19">
        <f>MAX(ROUND(D189+IF(I189&lt;GLYCT3_MIN,-INCR_ALGO*IF(H189&gt;10,2,1),0)+IF(AND(I189&gt;=GLYCT3_MAX,I188&gt;=GLYCT3_MAX,I187&gt;=GLYCT3_MAX),INCR_ALGO*IF(H189&gt;10,2,1),0),2),0)</f>
        <v>1</v>
      </c>
      <c r="E190" s="14">
        <v>0</v>
      </c>
      <c r="F190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90" s="29">
        <f>Tableau2[[#This Row],[Algo]]*Tableau2[[#This Row],[Glucides]]/10</f>
        <v>0</v>
      </c>
      <c r="H190" s="19">
        <f>ROUND(2*Tableau2[[#This Row],[Calcul NR]],0)/2+Tableau2[[#This Row],[Correction]]</f>
        <v>0</v>
      </c>
      <c r="I190" s="11">
        <v>100</v>
      </c>
      <c r="J190" s="13">
        <v>100</v>
      </c>
      <c r="K190" s="15">
        <f>MAX(ROUND(K189+IF(P189&lt;GLYCT3_MIN,-INCR_ALGO*IF(O189&gt;10,2,1),0)+IF(AND(P189&gt;=GLYCT3_MAX,P188&gt;=GLYCT3_MAX,P187&gt;=GLYCT3_MAX),INCR_ALGO*IF(O189&gt;10,2,1),0),2),0)</f>
        <v>1</v>
      </c>
      <c r="L190" s="15">
        <v>0</v>
      </c>
      <c r="M190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90" s="20">
        <f>Tableau2[[#This Row],[Algo (M)]]*Tableau2[[#This Row],[Glucides (M)]]/10</f>
        <v>0</v>
      </c>
      <c r="O190" s="20">
        <f>ROUND(2*Tableau2[[#This Row],[Calcul NR (M)]],0)/2+Tableau2[[#This Row],[Correction (M)]]</f>
        <v>0</v>
      </c>
      <c r="P190" s="13">
        <v>100</v>
      </c>
      <c r="Q190" s="18">
        <v>100</v>
      </c>
      <c r="R190" s="16">
        <f>MAX(ROUND(R189+IF(X189&lt;GLYCT3_MIN,-INCR_ALGO*IF(V189&gt;10,2,1),0)+IF(AND(X189&gt;GLYCT3_MAX,X188&gt;GLYCT3_MAX,X187&gt;GLYCT3_MAX),INCR_ALGO*IF(V189&gt;10,2,1),0),2),0)</f>
        <v>1</v>
      </c>
      <c r="S190" s="16">
        <v>0</v>
      </c>
      <c r="T190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90" s="21">
        <f>Tableau2[[#This Row],[Algo (S)]]*Tableau2[[#This Row],[Glucides (S)]]/10</f>
        <v>0</v>
      </c>
      <c r="V190" s="21">
        <f>ROUND(2*Tableau2[[#This Row],[Calcul NR (S)]],0)/2+Tableau2[[#This Row],[Correction (S)]]</f>
        <v>0</v>
      </c>
      <c r="W190" s="16">
        <v>10</v>
      </c>
      <c r="X190" s="18">
        <v>100</v>
      </c>
      <c r="Y190" s="21"/>
      <c r="Z190" s="22"/>
    </row>
    <row r="191" spans="1:26" x14ac:dyDescent="0.3">
      <c r="A191" s="36" t="s">
        <v>32</v>
      </c>
      <c r="B191" s="37">
        <v>45480</v>
      </c>
      <c r="C191" s="11">
        <v>100</v>
      </c>
      <c r="D191" s="19">
        <f>MAX(ROUND(D190+IF(I190&lt;GLYCT3_MIN,-INCR_ALGO*IF(H190&gt;10,2,1),0)+IF(AND(I190&gt;=GLYCT3_MAX,I189&gt;=GLYCT3_MAX,I188&gt;=GLYCT3_MAX),INCR_ALGO*IF(H190&gt;10,2,1),0),2),0)</f>
        <v>1</v>
      </c>
      <c r="E191" s="14">
        <v>0</v>
      </c>
      <c r="F191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91" s="29">
        <f>Tableau2[[#This Row],[Algo]]*Tableau2[[#This Row],[Glucides]]/10</f>
        <v>0</v>
      </c>
      <c r="H191" s="19">
        <f>ROUND(2*Tableau2[[#This Row],[Calcul NR]],0)/2+Tableau2[[#This Row],[Correction]]</f>
        <v>0</v>
      </c>
      <c r="I191" s="11">
        <v>100</v>
      </c>
      <c r="J191" s="13">
        <v>100</v>
      </c>
      <c r="K191" s="15">
        <f>MAX(ROUND(K190+IF(P190&lt;GLYCT3_MIN,-INCR_ALGO*IF(O190&gt;10,2,1),0)+IF(AND(P190&gt;=GLYCT3_MAX,P189&gt;=GLYCT3_MAX,P188&gt;=GLYCT3_MAX),INCR_ALGO*IF(O190&gt;10,2,1),0),2),0)</f>
        <v>1</v>
      </c>
      <c r="L191" s="15">
        <v>0</v>
      </c>
      <c r="M191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91" s="20">
        <f>Tableau2[[#This Row],[Algo (M)]]*Tableau2[[#This Row],[Glucides (M)]]/10</f>
        <v>0</v>
      </c>
      <c r="O191" s="20">
        <f>ROUND(2*Tableau2[[#This Row],[Calcul NR (M)]],0)/2+Tableau2[[#This Row],[Correction (M)]]</f>
        <v>0</v>
      </c>
      <c r="P191" s="13">
        <v>100</v>
      </c>
      <c r="Q191" s="18">
        <v>100</v>
      </c>
      <c r="R191" s="16">
        <f>MAX(ROUND(R190+IF(X190&lt;GLYCT3_MIN,-INCR_ALGO*IF(V190&gt;10,2,1),0)+IF(AND(X190&gt;GLYCT3_MAX,X189&gt;GLYCT3_MAX,X188&gt;GLYCT3_MAX),INCR_ALGO*IF(V190&gt;10,2,1),0),2),0)</f>
        <v>1</v>
      </c>
      <c r="S191" s="16">
        <v>0</v>
      </c>
      <c r="T191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91" s="21">
        <f>Tableau2[[#This Row],[Algo (S)]]*Tableau2[[#This Row],[Glucides (S)]]/10</f>
        <v>0</v>
      </c>
      <c r="V191" s="21">
        <f>ROUND(2*Tableau2[[#This Row],[Calcul NR (S)]],0)/2+Tableau2[[#This Row],[Correction (S)]]</f>
        <v>0</v>
      </c>
      <c r="W191" s="16">
        <v>10</v>
      </c>
      <c r="X191" s="18">
        <v>100</v>
      </c>
      <c r="Y191" s="21"/>
      <c r="Z191" s="22"/>
    </row>
    <row r="192" spans="1:26" x14ac:dyDescent="0.3">
      <c r="A192" s="36" t="s">
        <v>28</v>
      </c>
      <c r="B192" s="37">
        <v>45481</v>
      </c>
      <c r="C192" s="11">
        <v>100</v>
      </c>
      <c r="D192" s="19">
        <f>MAX(ROUND(D191+IF(I191&lt;GLYCT3_MIN,-INCR_ALGO*IF(H191&gt;10,2,1),0)+IF(AND(I191&gt;=GLYCT3_MAX,I190&gt;=GLYCT3_MAX,I189&gt;=GLYCT3_MAX),INCR_ALGO*IF(H191&gt;10,2,1),0),2),0)</f>
        <v>1</v>
      </c>
      <c r="E192" s="14">
        <v>0</v>
      </c>
      <c r="F192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92" s="29">
        <f>Tableau2[[#This Row],[Algo]]*Tableau2[[#This Row],[Glucides]]/10</f>
        <v>0</v>
      </c>
      <c r="H192" s="19">
        <f>ROUND(2*Tableau2[[#This Row],[Calcul NR]],0)/2+Tableau2[[#This Row],[Correction]]</f>
        <v>0</v>
      </c>
      <c r="I192" s="11">
        <v>100</v>
      </c>
      <c r="J192" s="13">
        <v>100</v>
      </c>
      <c r="K192" s="15">
        <f>MAX(ROUND(K191+IF(P191&lt;GLYCT3_MIN,-INCR_ALGO*IF(O191&gt;10,2,1),0)+IF(AND(P191&gt;=GLYCT3_MAX,P190&gt;=GLYCT3_MAX,P189&gt;=GLYCT3_MAX),INCR_ALGO*IF(O191&gt;10,2,1),0),2),0)</f>
        <v>1</v>
      </c>
      <c r="L192" s="15">
        <v>0</v>
      </c>
      <c r="M192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92" s="20">
        <f>Tableau2[[#This Row],[Algo (M)]]*Tableau2[[#This Row],[Glucides (M)]]/10</f>
        <v>0</v>
      </c>
      <c r="O192" s="20">
        <f>ROUND(2*Tableau2[[#This Row],[Calcul NR (M)]],0)/2+Tableau2[[#This Row],[Correction (M)]]</f>
        <v>0</v>
      </c>
      <c r="P192" s="13">
        <v>100</v>
      </c>
      <c r="Q192" s="18">
        <v>100</v>
      </c>
      <c r="R192" s="16">
        <f>MAX(ROUND(R191+IF(X191&lt;GLYCT3_MIN,-INCR_ALGO*IF(V191&gt;10,2,1),0)+IF(AND(X191&gt;GLYCT3_MAX,X190&gt;GLYCT3_MAX,X189&gt;GLYCT3_MAX),INCR_ALGO*IF(V191&gt;10,2,1),0),2),0)</f>
        <v>1</v>
      </c>
      <c r="S192" s="16">
        <v>0</v>
      </c>
      <c r="T192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92" s="21">
        <f>Tableau2[[#This Row],[Algo (S)]]*Tableau2[[#This Row],[Glucides (S)]]/10</f>
        <v>0</v>
      </c>
      <c r="V192" s="21">
        <f>ROUND(2*Tableau2[[#This Row],[Calcul NR (S)]],0)/2+Tableau2[[#This Row],[Correction (S)]]</f>
        <v>0</v>
      </c>
      <c r="W192" s="16">
        <v>10</v>
      </c>
      <c r="X192" s="18">
        <v>100</v>
      </c>
      <c r="Y192" s="21"/>
      <c r="Z192" s="22"/>
    </row>
    <row r="193" spans="1:26" x14ac:dyDescent="0.3">
      <c r="A193" s="36" t="s">
        <v>27</v>
      </c>
      <c r="B193" s="37">
        <v>45482</v>
      </c>
      <c r="C193" s="11">
        <v>100</v>
      </c>
      <c r="D193" s="19">
        <f>MAX(ROUND(D192+IF(I192&lt;GLYCT3_MIN,-INCR_ALGO*IF(H192&gt;10,2,1),0)+IF(AND(I192&gt;=GLYCT3_MAX,I191&gt;=GLYCT3_MAX,I190&gt;=GLYCT3_MAX),INCR_ALGO*IF(H192&gt;10,2,1),0),2),0)</f>
        <v>1</v>
      </c>
      <c r="E193" s="14">
        <v>0</v>
      </c>
      <c r="F193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93" s="29">
        <f>Tableau2[[#This Row],[Algo]]*Tableau2[[#This Row],[Glucides]]/10</f>
        <v>0</v>
      </c>
      <c r="H193" s="19">
        <f>ROUND(2*Tableau2[[#This Row],[Calcul NR]],0)/2+Tableau2[[#This Row],[Correction]]</f>
        <v>0</v>
      </c>
      <c r="I193" s="11">
        <v>100</v>
      </c>
      <c r="J193" s="13">
        <v>100</v>
      </c>
      <c r="K193" s="15">
        <f>MAX(ROUND(K192+IF(P192&lt;GLYCT3_MIN,-INCR_ALGO*IF(O192&gt;10,2,1),0)+IF(AND(P192&gt;=GLYCT3_MAX,P191&gt;=GLYCT3_MAX,P190&gt;=GLYCT3_MAX),INCR_ALGO*IF(O192&gt;10,2,1),0),2),0)</f>
        <v>1</v>
      </c>
      <c r="L193" s="15">
        <v>0</v>
      </c>
      <c r="M193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93" s="20">
        <f>Tableau2[[#This Row],[Algo (M)]]*Tableau2[[#This Row],[Glucides (M)]]/10</f>
        <v>0</v>
      </c>
      <c r="O193" s="20">
        <f>ROUND(2*Tableau2[[#This Row],[Calcul NR (M)]],0)/2+Tableau2[[#This Row],[Correction (M)]]</f>
        <v>0</v>
      </c>
      <c r="P193" s="13">
        <v>100</v>
      </c>
      <c r="Q193" s="18">
        <v>100</v>
      </c>
      <c r="R193" s="16">
        <f>MAX(ROUND(R192+IF(X192&lt;GLYCT3_MIN,-INCR_ALGO*IF(V192&gt;10,2,1),0)+IF(AND(X192&gt;GLYCT3_MAX,X191&gt;GLYCT3_MAX,X190&gt;GLYCT3_MAX),INCR_ALGO*IF(V192&gt;10,2,1),0),2),0)</f>
        <v>1</v>
      </c>
      <c r="S193" s="16">
        <v>0</v>
      </c>
      <c r="T193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93" s="21">
        <f>Tableau2[[#This Row],[Algo (S)]]*Tableau2[[#This Row],[Glucides (S)]]/10</f>
        <v>0</v>
      </c>
      <c r="V193" s="21">
        <f>ROUND(2*Tableau2[[#This Row],[Calcul NR (S)]],0)/2+Tableau2[[#This Row],[Correction (S)]]</f>
        <v>0</v>
      </c>
      <c r="W193" s="16">
        <v>10</v>
      </c>
      <c r="X193" s="18">
        <v>100</v>
      </c>
      <c r="Y193" s="21"/>
      <c r="Z193" s="22"/>
    </row>
    <row r="194" spans="1:26" x14ac:dyDescent="0.3">
      <c r="A194" s="36" t="s">
        <v>33</v>
      </c>
      <c r="B194" s="37">
        <v>45483</v>
      </c>
      <c r="C194" s="11">
        <v>100</v>
      </c>
      <c r="D194" s="19">
        <f>MAX(ROUND(D193+IF(I193&lt;GLYCT3_MIN,-INCR_ALGO*IF(H193&gt;10,2,1),0)+IF(AND(I193&gt;=GLYCT3_MAX,I192&gt;=GLYCT3_MAX,I191&gt;=GLYCT3_MAX),INCR_ALGO*IF(H193&gt;10,2,1),0),2),0)</f>
        <v>1</v>
      </c>
      <c r="E194" s="14">
        <v>0</v>
      </c>
      <c r="F194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94" s="29">
        <f>Tableau2[[#This Row],[Algo]]*Tableau2[[#This Row],[Glucides]]/10</f>
        <v>0</v>
      </c>
      <c r="H194" s="19">
        <f>ROUND(2*Tableau2[[#This Row],[Calcul NR]],0)/2+Tableau2[[#This Row],[Correction]]</f>
        <v>0</v>
      </c>
      <c r="I194" s="11">
        <v>100</v>
      </c>
      <c r="J194" s="13">
        <v>100</v>
      </c>
      <c r="K194" s="15">
        <f>MAX(ROUND(K193+IF(P193&lt;GLYCT3_MIN,-INCR_ALGO*IF(O193&gt;10,2,1),0)+IF(AND(P193&gt;=GLYCT3_MAX,P192&gt;=GLYCT3_MAX,P191&gt;=GLYCT3_MAX),INCR_ALGO*IF(O193&gt;10,2,1),0),2),0)</f>
        <v>1</v>
      </c>
      <c r="L194" s="15">
        <v>0</v>
      </c>
      <c r="M194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94" s="20">
        <f>Tableau2[[#This Row],[Algo (M)]]*Tableau2[[#This Row],[Glucides (M)]]/10</f>
        <v>0</v>
      </c>
      <c r="O194" s="20">
        <f>ROUND(2*Tableau2[[#This Row],[Calcul NR (M)]],0)/2+Tableau2[[#This Row],[Correction (M)]]</f>
        <v>0</v>
      </c>
      <c r="P194" s="13">
        <v>100</v>
      </c>
      <c r="Q194" s="18">
        <v>100</v>
      </c>
      <c r="R194" s="16">
        <f>MAX(ROUND(R193+IF(X193&lt;GLYCT3_MIN,-INCR_ALGO*IF(V193&gt;10,2,1),0)+IF(AND(X193&gt;GLYCT3_MAX,X192&gt;GLYCT3_MAX,X191&gt;GLYCT3_MAX),INCR_ALGO*IF(V193&gt;10,2,1),0),2),0)</f>
        <v>1</v>
      </c>
      <c r="S194" s="16">
        <v>0</v>
      </c>
      <c r="T194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94" s="21">
        <f>Tableau2[[#This Row],[Algo (S)]]*Tableau2[[#This Row],[Glucides (S)]]/10</f>
        <v>0</v>
      </c>
      <c r="V194" s="21">
        <f>ROUND(2*Tableau2[[#This Row],[Calcul NR (S)]],0)/2+Tableau2[[#This Row],[Correction (S)]]</f>
        <v>0</v>
      </c>
      <c r="W194" s="16">
        <v>10</v>
      </c>
      <c r="X194" s="18">
        <v>100</v>
      </c>
      <c r="Y194" s="21"/>
      <c r="Z194" s="22"/>
    </row>
    <row r="195" spans="1:26" x14ac:dyDescent="0.3">
      <c r="A195" s="36" t="s">
        <v>29</v>
      </c>
      <c r="B195" s="37">
        <v>45484</v>
      </c>
      <c r="C195" s="11">
        <v>100</v>
      </c>
      <c r="D195" s="19">
        <f>MAX(ROUND(D194+IF(I194&lt;GLYCT3_MIN,-INCR_ALGO*IF(H194&gt;10,2,1),0)+IF(AND(I194&gt;=GLYCT3_MAX,I193&gt;=GLYCT3_MAX,I192&gt;=GLYCT3_MAX),INCR_ALGO*IF(H194&gt;10,2,1),0),2),0)</f>
        <v>1</v>
      </c>
      <c r="E195" s="14">
        <v>0</v>
      </c>
      <c r="F195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95" s="29">
        <f>Tableau2[[#This Row],[Algo]]*Tableau2[[#This Row],[Glucides]]/10</f>
        <v>0</v>
      </c>
      <c r="H195" s="19">
        <f>ROUND(2*Tableau2[[#This Row],[Calcul NR]],0)/2+Tableau2[[#This Row],[Correction]]</f>
        <v>0</v>
      </c>
      <c r="I195" s="11">
        <v>100</v>
      </c>
      <c r="J195" s="13">
        <v>100</v>
      </c>
      <c r="K195" s="15">
        <f>MAX(ROUND(K194+IF(P194&lt;GLYCT3_MIN,-INCR_ALGO*IF(O194&gt;10,2,1),0)+IF(AND(P194&gt;=GLYCT3_MAX,P193&gt;=GLYCT3_MAX,P192&gt;=GLYCT3_MAX),INCR_ALGO*IF(O194&gt;10,2,1),0),2),0)</f>
        <v>1</v>
      </c>
      <c r="L195" s="15">
        <v>0</v>
      </c>
      <c r="M195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95" s="20">
        <f>Tableau2[[#This Row],[Algo (M)]]*Tableau2[[#This Row],[Glucides (M)]]/10</f>
        <v>0</v>
      </c>
      <c r="O195" s="20">
        <f>ROUND(2*Tableau2[[#This Row],[Calcul NR (M)]],0)/2+Tableau2[[#This Row],[Correction (M)]]</f>
        <v>0</v>
      </c>
      <c r="P195" s="13">
        <v>100</v>
      </c>
      <c r="Q195" s="18">
        <v>100</v>
      </c>
      <c r="R195" s="16">
        <f>MAX(ROUND(R194+IF(X194&lt;GLYCT3_MIN,-INCR_ALGO*IF(V194&gt;10,2,1),0)+IF(AND(X194&gt;GLYCT3_MAX,X193&gt;GLYCT3_MAX,X192&gt;GLYCT3_MAX),INCR_ALGO*IF(V194&gt;10,2,1),0),2),0)</f>
        <v>1</v>
      </c>
      <c r="S195" s="16">
        <v>0</v>
      </c>
      <c r="T195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95" s="21">
        <f>Tableau2[[#This Row],[Algo (S)]]*Tableau2[[#This Row],[Glucides (S)]]/10</f>
        <v>0</v>
      </c>
      <c r="V195" s="21">
        <f>ROUND(2*Tableau2[[#This Row],[Calcul NR (S)]],0)/2+Tableau2[[#This Row],[Correction (S)]]</f>
        <v>0</v>
      </c>
      <c r="W195" s="16">
        <v>10</v>
      </c>
      <c r="X195" s="18">
        <v>100</v>
      </c>
      <c r="Y195" s="21"/>
      <c r="Z195" s="22"/>
    </row>
    <row r="196" spans="1:26" x14ac:dyDescent="0.3">
      <c r="A196" s="36" t="s">
        <v>30</v>
      </c>
      <c r="B196" s="37">
        <v>45485</v>
      </c>
      <c r="C196" s="11">
        <v>100</v>
      </c>
      <c r="D196" s="19">
        <f>MAX(ROUND(D195+IF(I195&lt;GLYCT3_MIN,-INCR_ALGO*IF(H195&gt;10,2,1),0)+IF(AND(I195&gt;=GLYCT3_MAX,I194&gt;=GLYCT3_MAX,I193&gt;=GLYCT3_MAX),INCR_ALGO*IF(H195&gt;10,2,1),0),2),0)</f>
        <v>1</v>
      </c>
      <c r="E196" s="14">
        <v>0</v>
      </c>
      <c r="F196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96" s="29">
        <f>Tableau2[[#This Row],[Algo]]*Tableau2[[#This Row],[Glucides]]/10</f>
        <v>0</v>
      </c>
      <c r="H196" s="19">
        <f>ROUND(2*Tableau2[[#This Row],[Calcul NR]],0)/2+Tableau2[[#This Row],[Correction]]</f>
        <v>0</v>
      </c>
      <c r="I196" s="11">
        <v>100</v>
      </c>
      <c r="J196" s="13">
        <v>100</v>
      </c>
      <c r="K196" s="15">
        <f>MAX(ROUND(K195+IF(P195&lt;GLYCT3_MIN,-INCR_ALGO*IF(O195&gt;10,2,1),0)+IF(AND(P195&gt;=GLYCT3_MAX,P194&gt;=GLYCT3_MAX,P193&gt;=GLYCT3_MAX),INCR_ALGO*IF(O195&gt;10,2,1),0),2),0)</f>
        <v>1</v>
      </c>
      <c r="L196" s="15">
        <v>0</v>
      </c>
      <c r="M196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96" s="20">
        <f>Tableau2[[#This Row],[Algo (M)]]*Tableau2[[#This Row],[Glucides (M)]]/10</f>
        <v>0</v>
      </c>
      <c r="O196" s="20">
        <f>ROUND(2*Tableau2[[#This Row],[Calcul NR (M)]],0)/2+Tableau2[[#This Row],[Correction (M)]]</f>
        <v>0</v>
      </c>
      <c r="P196" s="13">
        <v>100</v>
      </c>
      <c r="Q196" s="18">
        <v>100</v>
      </c>
      <c r="R196" s="16">
        <f>MAX(ROUND(R195+IF(X195&lt;GLYCT3_MIN,-INCR_ALGO*IF(V195&gt;10,2,1),0)+IF(AND(X195&gt;GLYCT3_MAX,X194&gt;GLYCT3_MAX,X193&gt;GLYCT3_MAX),INCR_ALGO*IF(V195&gt;10,2,1),0),2),0)</f>
        <v>1</v>
      </c>
      <c r="S196" s="16">
        <v>0</v>
      </c>
      <c r="T196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96" s="21">
        <f>Tableau2[[#This Row],[Algo (S)]]*Tableau2[[#This Row],[Glucides (S)]]/10</f>
        <v>0</v>
      </c>
      <c r="V196" s="21">
        <f>ROUND(2*Tableau2[[#This Row],[Calcul NR (S)]],0)/2+Tableau2[[#This Row],[Correction (S)]]</f>
        <v>0</v>
      </c>
      <c r="W196" s="16">
        <v>10</v>
      </c>
      <c r="X196" s="18">
        <v>100</v>
      </c>
      <c r="Y196" s="21"/>
      <c r="Z196" s="22"/>
    </row>
    <row r="197" spans="1:26" x14ac:dyDescent="0.3">
      <c r="A197" s="36" t="s">
        <v>31</v>
      </c>
      <c r="B197" s="37">
        <v>45486</v>
      </c>
      <c r="C197" s="11">
        <v>100</v>
      </c>
      <c r="D197" s="19">
        <f>MAX(ROUND(D196+IF(I196&lt;GLYCT3_MIN,-INCR_ALGO*IF(H196&gt;10,2,1),0)+IF(AND(I196&gt;=GLYCT3_MAX,I195&gt;=GLYCT3_MAX,I194&gt;=GLYCT3_MAX),INCR_ALGO*IF(H196&gt;10,2,1),0),2),0)</f>
        <v>1</v>
      </c>
      <c r="E197" s="14">
        <v>0</v>
      </c>
      <c r="F197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97" s="29">
        <f>Tableau2[[#This Row],[Algo]]*Tableau2[[#This Row],[Glucides]]/10</f>
        <v>0</v>
      </c>
      <c r="H197" s="19">
        <f>ROUND(2*Tableau2[[#This Row],[Calcul NR]],0)/2+Tableau2[[#This Row],[Correction]]</f>
        <v>0</v>
      </c>
      <c r="I197" s="11">
        <v>100</v>
      </c>
      <c r="J197" s="13">
        <v>100</v>
      </c>
      <c r="K197" s="15">
        <f>MAX(ROUND(K196+IF(P196&lt;GLYCT3_MIN,-INCR_ALGO*IF(O196&gt;10,2,1),0)+IF(AND(P196&gt;=GLYCT3_MAX,P195&gt;=GLYCT3_MAX,P194&gt;=GLYCT3_MAX),INCR_ALGO*IF(O196&gt;10,2,1),0),2),0)</f>
        <v>1</v>
      </c>
      <c r="L197" s="15">
        <v>0</v>
      </c>
      <c r="M197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97" s="20">
        <f>Tableau2[[#This Row],[Algo (M)]]*Tableau2[[#This Row],[Glucides (M)]]/10</f>
        <v>0</v>
      </c>
      <c r="O197" s="20">
        <f>ROUND(2*Tableau2[[#This Row],[Calcul NR (M)]],0)/2+Tableau2[[#This Row],[Correction (M)]]</f>
        <v>0</v>
      </c>
      <c r="P197" s="13">
        <v>100</v>
      </c>
      <c r="Q197" s="18">
        <v>100</v>
      </c>
      <c r="R197" s="16">
        <f>MAX(ROUND(R196+IF(X196&lt;GLYCT3_MIN,-INCR_ALGO*IF(V196&gt;10,2,1),0)+IF(AND(X196&gt;GLYCT3_MAX,X195&gt;GLYCT3_MAX,X194&gt;GLYCT3_MAX),INCR_ALGO*IF(V196&gt;10,2,1),0),2),0)</f>
        <v>1</v>
      </c>
      <c r="S197" s="16">
        <v>0</v>
      </c>
      <c r="T197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97" s="21">
        <f>Tableau2[[#This Row],[Algo (S)]]*Tableau2[[#This Row],[Glucides (S)]]/10</f>
        <v>0</v>
      </c>
      <c r="V197" s="21">
        <f>ROUND(2*Tableau2[[#This Row],[Calcul NR (S)]],0)/2+Tableau2[[#This Row],[Correction (S)]]</f>
        <v>0</v>
      </c>
      <c r="W197" s="16">
        <v>10</v>
      </c>
      <c r="X197" s="18">
        <v>100</v>
      </c>
      <c r="Y197" s="21"/>
      <c r="Z197" s="22"/>
    </row>
    <row r="198" spans="1:26" x14ac:dyDescent="0.3">
      <c r="A198" s="36" t="s">
        <v>32</v>
      </c>
      <c r="B198" s="37">
        <v>45487</v>
      </c>
      <c r="C198" s="11">
        <v>100</v>
      </c>
      <c r="D198" s="19">
        <f>MAX(ROUND(D197+IF(I197&lt;GLYCT3_MIN,-INCR_ALGO*IF(H197&gt;10,2,1),0)+IF(AND(I197&gt;=GLYCT3_MAX,I196&gt;=GLYCT3_MAX,I195&gt;=GLYCT3_MAX),INCR_ALGO*IF(H197&gt;10,2,1),0),2),0)</f>
        <v>1</v>
      </c>
      <c r="E198" s="14">
        <v>0</v>
      </c>
      <c r="F198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98" s="29">
        <f>Tableau2[[#This Row],[Algo]]*Tableau2[[#This Row],[Glucides]]/10</f>
        <v>0</v>
      </c>
      <c r="H198" s="19">
        <f>ROUND(2*Tableau2[[#This Row],[Calcul NR]],0)/2+Tableau2[[#This Row],[Correction]]</f>
        <v>0</v>
      </c>
      <c r="I198" s="11">
        <v>100</v>
      </c>
      <c r="J198" s="13">
        <v>100</v>
      </c>
      <c r="K198" s="15">
        <f>MAX(ROUND(K197+IF(P197&lt;GLYCT3_MIN,-INCR_ALGO*IF(O197&gt;10,2,1),0)+IF(AND(P197&gt;=GLYCT3_MAX,P196&gt;=GLYCT3_MAX,P195&gt;=GLYCT3_MAX),INCR_ALGO*IF(O197&gt;10,2,1),0),2),0)</f>
        <v>1</v>
      </c>
      <c r="L198" s="15">
        <v>0</v>
      </c>
      <c r="M198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98" s="20">
        <f>Tableau2[[#This Row],[Algo (M)]]*Tableau2[[#This Row],[Glucides (M)]]/10</f>
        <v>0</v>
      </c>
      <c r="O198" s="20">
        <f>ROUND(2*Tableau2[[#This Row],[Calcul NR (M)]],0)/2+Tableau2[[#This Row],[Correction (M)]]</f>
        <v>0</v>
      </c>
      <c r="P198" s="13">
        <v>100</v>
      </c>
      <c r="Q198" s="18">
        <v>100</v>
      </c>
      <c r="R198" s="16">
        <f>MAX(ROUND(R197+IF(X197&lt;GLYCT3_MIN,-INCR_ALGO*IF(V197&gt;10,2,1),0)+IF(AND(X197&gt;GLYCT3_MAX,X196&gt;GLYCT3_MAX,X195&gt;GLYCT3_MAX),INCR_ALGO*IF(V197&gt;10,2,1),0),2),0)</f>
        <v>1</v>
      </c>
      <c r="S198" s="16">
        <v>0</v>
      </c>
      <c r="T198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98" s="21">
        <f>Tableau2[[#This Row],[Algo (S)]]*Tableau2[[#This Row],[Glucides (S)]]/10</f>
        <v>0</v>
      </c>
      <c r="V198" s="21">
        <f>ROUND(2*Tableau2[[#This Row],[Calcul NR (S)]],0)/2+Tableau2[[#This Row],[Correction (S)]]</f>
        <v>0</v>
      </c>
      <c r="W198" s="16">
        <v>10</v>
      </c>
      <c r="X198" s="18">
        <v>100</v>
      </c>
      <c r="Y198" s="21"/>
      <c r="Z198" s="22"/>
    </row>
    <row r="199" spans="1:26" x14ac:dyDescent="0.3">
      <c r="A199" s="36" t="s">
        <v>28</v>
      </c>
      <c r="B199" s="37">
        <v>45488</v>
      </c>
      <c r="C199" s="11">
        <v>100</v>
      </c>
      <c r="D199" s="19">
        <f>MAX(ROUND(D198+IF(I198&lt;GLYCT3_MIN,-INCR_ALGO*IF(H198&gt;10,2,1),0)+IF(AND(I198&gt;=GLYCT3_MAX,I197&gt;=GLYCT3_MAX,I196&gt;=GLYCT3_MAX),INCR_ALGO*IF(H198&gt;10,2,1),0),2),0)</f>
        <v>1</v>
      </c>
      <c r="E199" s="14">
        <v>0</v>
      </c>
      <c r="F199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199" s="29">
        <f>Tableau2[[#This Row],[Algo]]*Tableau2[[#This Row],[Glucides]]/10</f>
        <v>0</v>
      </c>
      <c r="H199" s="19">
        <f>ROUND(2*Tableau2[[#This Row],[Calcul NR]],0)/2+Tableau2[[#This Row],[Correction]]</f>
        <v>0</v>
      </c>
      <c r="I199" s="11">
        <v>100</v>
      </c>
      <c r="J199" s="13">
        <v>100</v>
      </c>
      <c r="K199" s="15">
        <f>MAX(ROUND(K198+IF(P198&lt;GLYCT3_MIN,-INCR_ALGO*IF(O198&gt;10,2,1),0)+IF(AND(P198&gt;=GLYCT3_MAX,P197&gt;=GLYCT3_MAX,P196&gt;=GLYCT3_MAX),INCR_ALGO*IF(O198&gt;10,2,1),0),2),0)</f>
        <v>1</v>
      </c>
      <c r="L199" s="15">
        <v>0</v>
      </c>
      <c r="M199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199" s="20">
        <f>Tableau2[[#This Row],[Algo (M)]]*Tableau2[[#This Row],[Glucides (M)]]/10</f>
        <v>0</v>
      </c>
      <c r="O199" s="20">
        <f>ROUND(2*Tableau2[[#This Row],[Calcul NR (M)]],0)/2+Tableau2[[#This Row],[Correction (M)]]</f>
        <v>0</v>
      </c>
      <c r="P199" s="13">
        <v>100</v>
      </c>
      <c r="Q199" s="18">
        <v>100</v>
      </c>
      <c r="R199" s="16">
        <f>MAX(ROUND(R198+IF(X198&lt;GLYCT3_MIN,-INCR_ALGO*IF(V198&gt;10,2,1),0)+IF(AND(X198&gt;GLYCT3_MAX,X197&gt;GLYCT3_MAX,X196&gt;GLYCT3_MAX),INCR_ALGO*IF(V198&gt;10,2,1),0),2),0)</f>
        <v>1</v>
      </c>
      <c r="S199" s="16">
        <v>0</v>
      </c>
      <c r="T199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199" s="21">
        <f>Tableau2[[#This Row],[Algo (S)]]*Tableau2[[#This Row],[Glucides (S)]]/10</f>
        <v>0</v>
      </c>
      <c r="V199" s="21">
        <f>ROUND(2*Tableau2[[#This Row],[Calcul NR (S)]],0)/2+Tableau2[[#This Row],[Correction (S)]]</f>
        <v>0</v>
      </c>
      <c r="W199" s="16">
        <v>10</v>
      </c>
      <c r="X199" s="18">
        <v>100</v>
      </c>
      <c r="Y199" s="21"/>
      <c r="Z199" s="22"/>
    </row>
    <row r="200" spans="1:26" x14ac:dyDescent="0.3">
      <c r="A200" s="36" t="s">
        <v>27</v>
      </c>
      <c r="B200" s="37">
        <v>45489</v>
      </c>
      <c r="C200" s="11">
        <v>100</v>
      </c>
      <c r="D200" s="19">
        <f>MAX(ROUND(D199+IF(I199&lt;GLYCT3_MIN,-INCR_ALGO*IF(H199&gt;10,2,1),0)+IF(AND(I199&gt;=GLYCT3_MAX,I198&gt;=GLYCT3_MAX,I197&gt;=GLYCT3_MAX),INCR_ALGO*IF(H199&gt;10,2,1),0),2),0)</f>
        <v>1</v>
      </c>
      <c r="E200" s="14">
        <v>0</v>
      </c>
      <c r="F200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00" s="29">
        <f>Tableau2[[#This Row],[Algo]]*Tableau2[[#This Row],[Glucides]]/10</f>
        <v>0</v>
      </c>
      <c r="H200" s="19">
        <f>ROUND(2*Tableau2[[#This Row],[Calcul NR]],0)/2+Tableau2[[#This Row],[Correction]]</f>
        <v>0</v>
      </c>
      <c r="I200" s="11">
        <v>100</v>
      </c>
      <c r="J200" s="13">
        <v>100</v>
      </c>
      <c r="K200" s="15">
        <f>MAX(ROUND(K199+IF(P199&lt;GLYCT3_MIN,-INCR_ALGO*IF(O199&gt;10,2,1),0)+IF(AND(P199&gt;=GLYCT3_MAX,P198&gt;=GLYCT3_MAX,P197&gt;=GLYCT3_MAX),INCR_ALGO*IF(O199&gt;10,2,1),0),2),0)</f>
        <v>1</v>
      </c>
      <c r="L200" s="15">
        <v>0</v>
      </c>
      <c r="M200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00" s="20">
        <f>Tableau2[[#This Row],[Algo (M)]]*Tableau2[[#This Row],[Glucides (M)]]/10</f>
        <v>0</v>
      </c>
      <c r="O200" s="20">
        <f>ROUND(2*Tableau2[[#This Row],[Calcul NR (M)]],0)/2+Tableau2[[#This Row],[Correction (M)]]</f>
        <v>0</v>
      </c>
      <c r="P200" s="13">
        <v>100</v>
      </c>
      <c r="Q200" s="18">
        <v>100</v>
      </c>
      <c r="R200" s="16">
        <f>MAX(ROUND(R199+IF(X199&lt;GLYCT3_MIN,-INCR_ALGO*IF(V199&gt;10,2,1),0)+IF(AND(X199&gt;GLYCT3_MAX,X198&gt;GLYCT3_MAX,X197&gt;GLYCT3_MAX),INCR_ALGO*IF(V199&gt;10,2,1),0),2),0)</f>
        <v>1</v>
      </c>
      <c r="S200" s="16">
        <v>0</v>
      </c>
      <c r="T200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00" s="21">
        <f>Tableau2[[#This Row],[Algo (S)]]*Tableau2[[#This Row],[Glucides (S)]]/10</f>
        <v>0</v>
      </c>
      <c r="V200" s="21">
        <f>ROUND(2*Tableau2[[#This Row],[Calcul NR (S)]],0)/2+Tableau2[[#This Row],[Correction (S)]]</f>
        <v>0</v>
      </c>
      <c r="W200" s="16">
        <v>10</v>
      </c>
      <c r="X200" s="18">
        <v>100</v>
      </c>
      <c r="Y200" s="21"/>
      <c r="Z200" s="22"/>
    </row>
    <row r="201" spans="1:26" x14ac:dyDescent="0.3">
      <c r="A201" s="36" t="s">
        <v>33</v>
      </c>
      <c r="B201" s="37">
        <v>45490</v>
      </c>
      <c r="C201" s="11">
        <v>100</v>
      </c>
      <c r="D201" s="19">
        <f>MAX(ROUND(D200+IF(I200&lt;GLYCT3_MIN,-INCR_ALGO*IF(H200&gt;10,2,1),0)+IF(AND(I200&gt;=GLYCT3_MAX,I199&gt;=GLYCT3_MAX,I198&gt;=GLYCT3_MAX),INCR_ALGO*IF(H200&gt;10,2,1),0),2),0)</f>
        <v>1</v>
      </c>
      <c r="E201" s="14">
        <v>0</v>
      </c>
      <c r="F201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01" s="29">
        <f>Tableau2[[#This Row],[Algo]]*Tableau2[[#This Row],[Glucides]]/10</f>
        <v>0</v>
      </c>
      <c r="H201" s="19">
        <f>ROUND(2*Tableau2[[#This Row],[Calcul NR]],0)/2+Tableau2[[#This Row],[Correction]]</f>
        <v>0</v>
      </c>
      <c r="I201" s="11">
        <v>100</v>
      </c>
      <c r="J201" s="13">
        <v>100</v>
      </c>
      <c r="K201" s="15">
        <f>MAX(ROUND(K200+IF(P200&lt;GLYCT3_MIN,-INCR_ALGO*IF(O200&gt;10,2,1),0)+IF(AND(P200&gt;=GLYCT3_MAX,P199&gt;=GLYCT3_MAX,P198&gt;=GLYCT3_MAX),INCR_ALGO*IF(O200&gt;10,2,1),0),2),0)</f>
        <v>1</v>
      </c>
      <c r="L201" s="15">
        <v>0</v>
      </c>
      <c r="M201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01" s="20">
        <f>Tableau2[[#This Row],[Algo (M)]]*Tableau2[[#This Row],[Glucides (M)]]/10</f>
        <v>0</v>
      </c>
      <c r="O201" s="20">
        <f>ROUND(2*Tableau2[[#This Row],[Calcul NR (M)]],0)/2+Tableau2[[#This Row],[Correction (M)]]</f>
        <v>0</v>
      </c>
      <c r="P201" s="13">
        <v>100</v>
      </c>
      <c r="Q201" s="18">
        <v>100</v>
      </c>
      <c r="R201" s="16">
        <f>MAX(ROUND(R200+IF(X200&lt;GLYCT3_MIN,-INCR_ALGO*IF(V200&gt;10,2,1),0)+IF(AND(X200&gt;GLYCT3_MAX,X199&gt;GLYCT3_MAX,X198&gt;GLYCT3_MAX),INCR_ALGO*IF(V200&gt;10,2,1),0),2),0)</f>
        <v>1</v>
      </c>
      <c r="S201" s="16">
        <v>0</v>
      </c>
      <c r="T201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01" s="21">
        <f>Tableau2[[#This Row],[Algo (S)]]*Tableau2[[#This Row],[Glucides (S)]]/10</f>
        <v>0</v>
      </c>
      <c r="V201" s="21">
        <f>ROUND(2*Tableau2[[#This Row],[Calcul NR (S)]],0)/2+Tableau2[[#This Row],[Correction (S)]]</f>
        <v>0</v>
      </c>
      <c r="W201" s="16">
        <v>10</v>
      </c>
      <c r="X201" s="18">
        <v>100</v>
      </c>
      <c r="Y201" s="21"/>
      <c r="Z201" s="22"/>
    </row>
    <row r="202" spans="1:26" x14ac:dyDescent="0.3">
      <c r="A202" s="36" t="s">
        <v>29</v>
      </c>
      <c r="B202" s="37">
        <v>45491</v>
      </c>
      <c r="C202" s="11">
        <v>100</v>
      </c>
      <c r="D202" s="19">
        <f>MAX(ROUND(D201+IF(I201&lt;GLYCT3_MIN,-INCR_ALGO*IF(H201&gt;10,2,1),0)+IF(AND(I201&gt;=GLYCT3_MAX,I200&gt;=GLYCT3_MAX,I199&gt;=GLYCT3_MAX),INCR_ALGO*IF(H201&gt;10,2,1),0),2),0)</f>
        <v>1</v>
      </c>
      <c r="E202" s="14">
        <v>0</v>
      </c>
      <c r="F202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02" s="29">
        <f>Tableau2[[#This Row],[Algo]]*Tableau2[[#This Row],[Glucides]]/10</f>
        <v>0</v>
      </c>
      <c r="H202" s="19">
        <f>ROUND(2*Tableau2[[#This Row],[Calcul NR]],0)/2+Tableau2[[#This Row],[Correction]]</f>
        <v>0</v>
      </c>
      <c r="I202" s="11">
        <v>100</v>
      </c>
      <c r="J202" s="13">
        <v>100</v>
      </c>
      <c r="K202" s="15">
        <f>MAX(ROUND(K201+IF(P201&lt;GLYCT3_MIN,-INCR_ALGO*IF(O201&gt;10,2,1),0)+IF(AND(P201&gt;=GLYCT3_MAX,P200&gt;=GLYCT3_MAX,P199&gt;=GLYCT3_MAX),INCR_ALGO*IF(O201&gt;10,2,1),0),2),0)</f>
        <v>1</v>
      </c>
      <c r="L202" s="15">
        <v>0</v>
      </c>
      <c r="M202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02" s="20">
        <f>Tableau2[[#This Row],[Algo (M)]]*Tableau2[[#This Row],[Glucides (M)]]/10</f>
        <v>0</v>
      </c>
      <c r="O202" s="20">
        <f>ROUND(2*Tableau2[[#This Row],[Calcul NR (M)]],0)/2+Tableau2[[#This Row],[Correction (M)]]</f>
        <v>0</v>
      </c>
      <c r="P202" s="13">
        <v>100</v>
      </c>
      <c r="Q202" s="18">
        <v>100</v>
      </c>
      <c r="R202" s="16">
        <f>MAX(ROUND(R201+IF(X201&lt;GLYCT3_MIN,-INCR_ALGO*IF(V201&gt;10,2,1),0)+IF(AND(X201&gt;GLYCT3_MAX,X200&gt;GLYCT3_MAX,X199&gt;GLYCT3_MAX),INCR_ALGO*IF(V201&gt;10,2,1),0),2),0)</f>
        <v>1</v>
      </c>
      <c r="S202" s="16">
        <v>0</v>
      </c>
      <c r="T202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02" s="21">
        <f>Tableau2[[#This Row],[Algo (S)]]*Tableau2[[#This Row],[Glucides (S)]]/10</f>
        <v>0</v>
      </c>
      <c r="V202" s="21">
        <f>ROUND(2*Tableau2[[#This Row],[Calcul NR (S)]],0)/2+Tableau2[[#This Row],[Correction (S)]]</f>
        <v>0</v>
      </c>
      <c r="W202" s="16">
        <v>10</v>
      </c>
      <c r="X202" s="18">
        <v>100</v>
      </c>
      <c r="Y202" s="21"/>
      <c r="Z202" s="22"/>
    </row>
    <row r="203" spans="1:26" x14ac:dyDescent="0.3">
      <c r="A203" s="36" t="s">
        <v>30</v>
      </c>
      <c r="B203" s="37">
        <v>45492</v>
      </c>
      <c r="C203" s="11">
        <v>100</v>
      </c>
      <c r="D203" s="19">
        <f>MAX(ROUND(D202+IF(I202&lt;GLYCT3_MIN,-INCR_ALGO*IF(H202&gt;10,2,1),0)+IF(AND(I202&gt;=GLYCT3_MAX,I201&gt;=GLYCT3_MAX,I200&gt;=GLYCT3_MAX),INCR_ALGO*IF(H202&gt;10,2,1),0),2),0)</f>
        <v>1</v>
      </c>
      <c r="E203" s="14">
        <v>0</v>
      </c>
      <c r="F203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03" s="29">
        <f>Tableau2[[#This Row],[Algo]]*Tableau2[[#This Row],[Glucides]]/10</f>
        <v>0</v>
      </c>
      <c r="H203" s="19">
        <f>ROUND(2*Tableau2[[#This Row],[Calcul NR]],0)/2+Tableau2[[#This Row],[Correction]]</f>
        <v>0</v>
      </c>
      <c r="I203" s="11">
        <v>100</v>
      </c>
      <c r="J203" s="13">
        <v>100</v>
      </c>
      <c r="K203" s="15">
        <f>MAX(ROUND(K202+IF(P202&lt;GLYCT3_MIN,-INCR_ALGO*IF(O202&gt;10,2,1),0)+IF(AND(P202&gt;=GLYCT3_MAX,P201&gt;=GLYCT3_MAX,P200&gt;=GLYCT3_MAX),INCR_ALGO*IF(O202&gt;10,2,1),0),2),0)</f>
        <v>1</v>
      </c>
      <c r="L203" s="15">
        <v>0</v>
      </c>
      <c r="M203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03" s="20">
        <f>Tableau2[[#This Row],[Algo (M)]]*Tableau2[[#This Row],[Glucides (M)]]/10</f>
        <v>0</v>
      </c>
      <c r="O203" s="20">
        <f>ROUND(2*Tableau2[[#This Row],[Calcul NR (M)]],0)/2+Tableau2[[#This Row],[Correction (M)]]</f>
        <v>0</v>
      </c>
      <c r="P203" s="13">
        <v>100</v>
      </c>
      <c r="Q203" s="18">
        <v>100</v>
      </c>
      <c r="R203" s="16">
        <f>MAX(ROUND(R202+IF(X202&lt;GLYCT3_MIN,-INCR_ALGO*IF(V202&gt;10,2,1),0)+IF(AND(X202&gt;GLYCT3_MAX,X201&gt;GLYCT3_MAX,X200&gt;GLYCT3_MAX),INCR_ALGO*IF(V202&gt;10,2,1),0),2),0)</f>
        <v>1</v>
      </c>
      <c r="S203" s="16">
        <v>0</v>
      </c>
      <c r="T203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03" s="21">
        <f>Tableau2[[#This Row],[Algo (S)]]*Tableau2[[#This Row],[Glucides (S)]]/10</f>
        <v>0</v>
      </c>
      <c r="V203" s="21">
        <f>ROUND(2*Tableau2[[#This Row],[Calcul NR (S)]],0)/2+Tableau2[[#This Row],[Correction (S)]]</f>
        <v>0</v>
      </c>
      <c r="W203" s="16">
        <v>10</v>
      </c>
      <c r="X203" s="18">
        <v>100</v>
      </c>
      <c r="Y203" s="21"/>
      <c r="Z203" s="22"/>
    </row>
    <row r="204" spans="1:26" x14ac:dyDescent="0.3">
      <c r="A204" s="36" t="s">
        <v>31</v>
      </c>
      <c r="B204" s="37">
        <v>45493</v>
      </c>
      <c r="C204" s="11">
        <v>100</v>
      </c>
      <c r="D204" s="19">
        <f>MAX(ROUND(D203+IF(I203&lt;GLYCT3_MIN,-INCR_ALGO*IF(H203&gt;10,2,1),0)+IF(AND(I203&gt;=GLYCT3_MAX,I202&gt;=GLYCT3_MAX,I201&gt;=GLYCT3_MAX),INCR_ALGO*IF(H203&gt;10,2,1),0),2),0)</f>
        <v>1</v>
      </c>
      <c r="E204" s="14">
        <v>0</v>
      </c>
      <c r="F204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04" s="29">
        <f>Tableau2[[#This Row],[Algo]]*Tableau2[[#This Row],[Glucides]]/10</f>
        <v>0</v>
      </c>
      <c r="H204" s="19">
        <f>ROUND(2*Tableau2[[#This Row],[Calcul NR]],0)/2+Tableau2[[#This Row],[Correction]]</f>
        <v>0</v>
      </c>
      <c r="I204" s="11">
        <v>100</v>
      </c>
      <c r="J204" s="13">
        <v>100</v>
      </c>
      <c r="K204" s="15">
        <f>MAX(ROUND(K203+IF(P203&lt;GLYCT3_MIN,-INCR_ALGO*IF(O203&gt;10,2,1),0)+IF(AND(P203&gt;=GLYCT3_MAX,P202&gt;=GLYCT3_MAX,P201&gt;=GLYCT3_MAX),INCR_ALGO*IF(O203&gt;10,2,1),0),2),0)</f>
        <v>1</v>
      </c>
      <c r="L204" s="15">
        <v>0</v>
      </c>
      <c r="M204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04" s="20">
        <f>Tableau2[[#This Row],[Algo (M)]]*Tableau2[[#This Row],[Glucides (M)]]/10</f>
        <v>0</v>
      </c>
      <c r="O204" s="20">
        <f>ROUND(2*Tableau2[[#This Row],[Calcul NR (M)]],0)/2+Tableau2[[#This Row],[Correction (M)]]</f>
        <v>0</v>
      </c>
      <c r="P204" s="13">
        <v>100</v>
      </c>
      <c r="Q204" s="18">
        <v>100</v>
      </c>
      <c r="R204" s="16">
        <f>MAX(ROUND(R203+IF(X203&lt;GLYCT3_MIN,-INCR_ALGO*IF(V203&gt;10,2,1),0)+IF(AND(X203&gt;GLYCT3_MAX,X202&gt;GLYCT3_MAX,X201&gt;GLYCT3_MAX),INCR_ALGO*IF(V203&gt;10,2,1),0),2),0)</f>
        <v>1</v>
      </c>
      <c r="S204" s="16">
        <v>0</v>
      </c>
      <c r="T204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04" s="21">
        <f>Tableau2[[#This Row],[Algo (S)]]*Tableau2[[#This Row],[Glucides (S)]]/10</f>
        <v>0</v>
      </c>
      <c r="V204" s="21">
        <f>ROUND(2*Tableau2[[#This Row],[Calcul NR (S)]],0)/2+Tableau2[[#This Row],[Correction (S)]]</f>
        <v>0</v>
      </c>
      <c r="W204" s="16">
        <v>10</v>
      </c>
      <c r="X204" s="18">
        <v>100</v>
      </c>
      <c r="Y204" s="21"/>
      <c r="Z204" s="22"/>
    </row>
    <row r="205" spans="1:26" x14ac:dyDescent="0.3">
      <c r="A205" s="36" t="s">
        <v>32</v>
      </c>
      <c r="B205" s="37">
        <v>45494</v>
      </c>
      <c r="C205" s="11">
        <v>100</v>
      </c>
      <c r="D205" s="19">
        <f>MAX(ROUND(D204+IF(I204&lt;GLYCT3_MIN,-INCR_ALGO*IF(H204&gt;10,2,1),0)+IF(AND(I204&gt;=GLYCT3_MAX,I203&gt;=GLYCT3_MAX,I202&gt;=GLYCT3_MAX),INCR_ALGO*IF(H204&gt;10,2,1),0),2),0)</f>
        <v>1</v>
      </c>
      <c r="E205" s="14">
        <v>0</v>
      </c>
      <c r="F205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05" s="29">
        <f>Tableau2[[#This Row],[Algo]]*Tableau2[[#This Row],[Glucides]]/10</f>
        <v>0</v>
      </c>
      <c r="H205" s="19">
        <f>ROUND(2*Tableau2[[#This Row],[Calcul NR]],0)/2+Tableau2[[#This Row],[Correction]]</f>
        <v>0</v>
      </c>
      <c r="I205" s="11">
        <v>100</v>
      </c>
      <c r="J205" s="13">
        <v>100</v>
      </c>
      <c r="K205" s="15">
        <f>MAX(ROUND(K204+IF(P204&lt;GLYCT3_MIN,-INCR_ALGO*IF(O204&gt;10,2,1),0)+IF(AND(P204&gt;=GLYCT3_MAX,P203&gt;=GLYCT3_MAX,P202&gt;=GLYCT3_MAX),INCR_ALGO*IF(O204&gt;10,2,1),0),2),0)</f>
        <v>1</v>
      </c>
      <c r="L205" s="15">
        <v>0</v>
      </c>
      <c r="M205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05" s="20">
        <f>Tableau2[[#This Row],[Algo (M)]]*Tableau2[[#This Row],[Glucides (M)]]/10</f>
        <v>0</v>
      </c>
      <c r="O205" s="20">
        <f>ROUND(2*Tableau2[[#This Row],[Calcul NR (M)]],0)/2+Tableau2[[#This Row],[Correction (M)]]</f>
        <v>0</v>
      </c>
      <c r="P205" s="13">
        <v>100</v>
      </c>
      <c r="Q205" s="18">
        <v>100</v>
      </c>
      <c r="R205" s="16">
        <f>MAX(ROUND(R204+IF(X204&lt;GLYCT3_MIN,-INCR_ALGO*IF(V204&gt;10,2,1),0)+IF(AND(X204&gt;GLYCT3_MAX,X203&gt;GLYCT3_MAX,X202&gt;GLYCT3_MAX),INCR_ALGO*IF(V204&gt;10,2,1),0),2),0)</f>
        <v>1</v>
      </c>
      <c r="S205" s="16">
        <v>0</v>
      </c>
      <c r="T205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05" s="21">
        <f>Tableau2[[#This Row],[Algo (S)]]*Tableau2[[#This Row],[Glucides (S)]]/10</f>
        <v>0</v>
      </c>
      <c r="V205" s="21">
        <f>ROUND(2*Tableau2[[#This Row],[Calcul NR (S)]],0)/2+Tableau2[[#This Row],[Correction (S)]]</f>
        <v>0</v>
      </c>
      <c r="W205" s="16">
        <v>10</v>
      </c>
      <c r="X205" s="18">
        <v>100</v>
      </c>
      <c r="Y205" s="21"/>
      <c r="Z205" s="22"/>
    </row>
    <row r="206" spans="1:26" x14ac:dyDescent="0.3">
      <c r="A206" s="36" t="s">
        <v>28</v>
      </c>
      <c r="B206" s="37">
        <v>45495</v>
      </c>
      <c r="C206" s="11">
        <v>100</v>
      </c>
      <c r="D206" s="19">
        <f>MAX(ROUND(D205+IF(I205&lt;GLYCT3_MIN,-INCR_ALGO*IF(H205&gt;10,2,1),0)+IF(AND(I205&gt;=GLYCT3_MAX,I204&gt;=GLYCT3_MAX,I203&gt;=GLYCT3_MAX),INCR_ALGO*IF(H205&gt;10,2,1),0),2),0)</f>
        <v>1</v>
      </c>
      <c r="E206" s="14">
        <v>0</v>
      </c>
      <c r="F206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06" s="29">
        <f>Tableau2[[#This Row],[Algo]]*Tableau2[[#This Row],[Glucides]]/10</f>
        <v>0</v>
      </c>
      <c r="H206" s="19">
        <f>ROUND(2*Tableau2[[#This Row],[Calcul NR]],0)/2+Tableau2[[#This Row],[Correction]]</f>
        <v>0</v>
      </c>
      <c r="I206" s="11">
        <v>100</v>
      </c>
      <c r="J206" s="13">
        <v>100</v>
      </c>
      <c r="K206" s="15">
        <f>MAX(ROUND(K205+IF(P205&lt;GLYCT3_MIN,-INCR_ALGO*IF(O205&gt;10,2,1),0)+IF(AND(P205&gt;=GLYCT3_MAX,P204&gt;=GLYCT3_MAX,P203&gt;=GLYCT3_MAX),INCR_ALGO*IF(O205&gt;10,2,1),0),2),0)</f>
        <v>1</v>
      </c>
      <c r="L206" s="15">
        <v>0</v>
      </c>
      <c r="M206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06" s="20">
        <f>Tableau2[[#This Row],[Algo (M)]]*Tableau2[[#This Row],[Glucides (M)]]/10</f>
        <v>0</v>
      </c>
      <c r="O206" s="20">
        <f>ROUND(2*Tableau2[[#This Row],[Calcul NR (M)]],0)/2+Tableau2[[#This Row],[Correction (M)]]</f>
        <v>0</v>
      </c>
      <c r="P206" s="13">
        <v>100</v>
      </c>
      <c r="Q206" s="18">
        <v>100</v>
      </c>
      <c r="R206" s="16">
        <f>MAX(ROUND(R205+IF(X205&lt;GLYCT3_MIN,-INCR_ALGO*IF(V205&gt;10,2,1),0)+IF(AND(X205&gt;GLYCT3_MAX,X204&gt;GLYCT3_MAX,X203&gt;GLYCT3_MAX),INCR_ALGO*IF(V205&gt;10,2,1),0),2),0)</f>
        <v>1</v>
      </c>
      <c r="S206" s="16">
        <v>0</v>
      </c>
      <c r="T206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06" s="21">
        <f>Tableau2[[#This Row],[Algo (S)]]*Tableau2[[#This Row],[Glucides (S)]]/10</f>
        <v>0</v>
      </c>
      <c r="V206" s="21">
        <f>ROUND(2*Tableau2[[#This Row],[Calcul NR (S)]],0)/2+Tableau2[[#This Row],[Correction (S)]]</f>
        <v>0</v>
      </c>
      <c r="W206" s="16">
        <v>10</v>
      </c>
      <c r="X206" s="18">
        <v>100</v>
      </c>
      <c r="Y206" s="21"/>
      <c r="Z206" s="22"/>
    </row>
    <row r="207" spans="1:26" x14ac:dyDescent="0.3">
      <c r="A207" s="36" t="s">
        <v>27</v>
      </c>
      <c r="B207" s="37">
        <v>45496</v>
      </c>
      <c r="C207" s="11">
        <v>100</v>
      </c>
      <c r="D207" s="19">
        <f>MAX(ROUND(D206+IF(I206&lt;GLYCT3_MIN,-INCR_ALGO*IF(H206&gt;10,2,1),0)+IF(AND(I206&gt;=GLYCT3_MAX,I205&gt;=GLYCT3_MAX,I204&gt;=GLYCT3_MAX),INCR_ALGO*IF(H206&gt;10,2,1),0),2),0)</f>
        <v>1</v>
      </c>
      <c r="E207" s="14">
        <v>0</v>
      </c>
      <c r="F207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07" s="29">
        <f>Tableau2[[#This Row],[Algo]]*Tableau2[[#This Row],[Glucides]]/10</f>
        <v>0</v>
      </c>
      <c r="H207" s="19">
        <f>ROUND(2*Tableau2[[#This Row],[Calcul NR]],0)/2+Tableau2[[#This Row],[Correction]]</f>
        <v>0</v>
      </c>
      <c r="I207" s="11">
        <v>100</v>
      </c>
      <c r="J207" s="13">
        <v>100</v>
      </c>
      <c r="K207" s="15">
        <f>MAX(ROUND(K206+IF(P206&lt;GLYCT3_MIN,-INCR_ALGO*IF(O206&gt;10,2,1),0)+IF(AND(P206&gt;=GLYCT3_MAX,P205&gt;=GLYCT3_MAX,P204&gt;=GLYCT3_MAX),INCR_ALGO*IF(O206&gt;10,2,1),0),2),0)</f>
        <v>1</v>
      </c>
      <c r="L207" s="15">
        <v>0</v>
      </c>
      <c r="M207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07" s="20">
        <f>Tableau2[[#This Row],[Algo (M)]]*Tableau2[[#This Row],[Glucides (M)]]/10</f>
        <v>0</v>
      </c>
      <c r="O207" s="20">
        <f>ROUND(2*Tableau2[[#This Row],[Calcul NR (M)]],0)/2+Tableau2[[#This Row],[Correction (M)]]</f>
        <v>0</v>
      </c>
      <c r="P207" s="13">
        <v>100</v>
      </c>
      <c r="Q207" s="18">
        <v>100</v>
      </c>
      <c r="R207" s="16">
        <f>MAX(ROUND(R206+IF(X206&lt;GLYCT3_MIN,-INCR_ALGO*IF(V206&gt;10,2,1),0)+IF(AND(X206&gt;GLYCT3_MAX,X205&gt;GLYCT3_MAX,X204&gt;GLYCT3_MAX),INCR_ALGO*IF(V206&gt;10,2,1),0),2),0)</f>
        <v>1</v>
      </c>
      <c r="S207" s="16">
        <v>0</v>
      </c>
      <c r="T207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07" s="21">
        <f>Tableau2[[#This Row],[Algo (S)]]*Tableau2[[#This Row],[Glucides (S)]]/10</f>
        <v>0</v>
      </c>
      <c r="V207" s="21">
        <f>ROUND(2*Tableau2[[#This Row],[Calcul NR (S)]],0)/2+Tableau2[[#This Row],[Correction (S)]]</f>
        <v>0</v>
      </c>
      <c r="W207" s="16">
        <v>10</v>
      </c>
      <c r="X207" s="18">
        <v>100</v>
      </c>
      <c r="Y207" s="21"/>
      <c r="Z207" s="22"/>
    </row>
    <row r="208" spans="1:26" x14ac:dyDescent="0.3">
      <c r="A208" s="36" t="s">
        <v>33</v>
      </c>
      <c r="B208" s="37">
        <v>45497</v>
      </c>
      <c r="C208" s="11">
        <v>100</v>
      </c>
      <c r="D208" s="19">
        <f>MAX(ROUND(D207+IF(I207&lt;GLYCT3_MIN,-INCR_ALGO*IF(H207&gt;10,2,1),0)+IF(AND(I207&gt;=GLYCT3_MAX,I206&gt;=GLYCT3_MAX,I205&gt;=GLYCT3_MAX),INCR_ALGO*IF(H207&gt;10,2,1),0),2),0)</f>
        <v>1</v>
      </c>
      <c r="E208" s="14">
        <v>0</v>
      </c>
      <c r="F208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08" s="29">
        <f>Tableau2[[#This Row],[Algo]]*Tableau2[[#This Row],[Glucides]]/10</f>
        <v>0</v>
      </c>
      <c r="H208" s="19">
        <f>ROUND(2*Tableau2[[#This Row],[Calcul NR]],0)/2+Tableau2[[#This Row],[Correction]]</f>
        <v>0</v>
      </c>
      <c r="I208" s="11">
        <v>100</v>
      </c>
      <c r="J208" s="13">
        <v>100</v>
      </c>
      <c r="K208" s="15">
        <f>MAX(ROUND(K207+IF(P207&lt;GLYCT3_MIN,-INCR_ALGO*IF(O207&gt;10,2,1),0)+IF(AND(P207&gt;=GLYCT3_MAX,P206&gt;=GLYCT3_MAX,P205&gt;=GLYCT3_MAX),INCR_ALGO*IF(O207&gt;10,2,1),0),2),0)</f>
        <v>1</v>
      </c>
      <c r="L208" s="15">
        <v>0</v>
      </c>
      <c r="M208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08" s="20">
        <f>Tableau2[[#This Row],[Algo (M)]]*Tableau2[[#This Row],[Glucides (M)]]/10</f>
        <v>0</v>
      </c>
      <c r="O208" s="20">
        <f>ROUND(2*Tableau2[[#This Row],[Calcul NR (M)]],0)/2+Tableau2[[#This Row],[Correction (M)]]</f>
        <v>0</v>
      </c>
      <c r="P208" s="13">
        <v>100</v>
      </c>
      <c r="Q208" s="18">
        <v>100</v>
      </c>
      <c r="R208" s="16">
        <f>MAX(ROUND(R207+IF(X207&lt;GLYCT3_MIN,-INCR_ALGO*IF(V207&gt;10,2,1),0)+IF(AND(X207&gt;GLYCT3_MAX,X206&gt;GLYCT3_MAX,X205&gt;GLYCT3_MAX),INCR_ALGO*IF(V207&gt;10,2,1),0),2),0)</f>
        <v>1</v>
      </c>
      <c r="S208" s="16">
        <v>0</v>
      </c>
      <c r="T208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08" s="21">
        <f>Tableau2[[#This Row],[Algo (S)]]*Tableau2[[#This Row],[Glucides (S)]]/10</f>
        <v>0</v>
      </c>
      <c r="V208" s="21">
        <f>ROUND(2*Tableau2[[#This Row],[Calcul NR (S)]],0)/2+Tableau2[[#This Row],[Correction (S)]]</f>
        <v>0</v>
      </c>
      <c r="W208" s="16">
        <v>10</v>
      </c>
      <c r="X208" s="18">
        <v>100</v>
      </c>
      <c r="Y208" s="21"/>
      <c r="Z208" s="22"/>
    </row>
    <row r="209" spans="1:26" x14ac:dyDescent="0.3">
      <c r="A209" s="36" t="s">
        <v>29</v>
      </c>
      <c r="B209" s="37">
        <v>45498</v>
      </c>
      <c r="C209" s="11">
        <v>100</v>
      </c>
      <c r="D209" s="19">
        <f>MAX(ROUND(D208+IF(I208&lt;GLYCT3_MIN,-INCR_ALGO*IF(H208&gt;10,2,1),0)+IF(AND(I208&gt;=GLYCT3_MAX,I207&gt;=GLYCT3_MAX,I206&gt;=GLYCT3_MAX),INCR_ALGO*IF(H208&gt;10,2,1),0),2),0)</f>
        <v>1</v>
      </c>
      <c r="E209" s="14">
        <v>0</v>
      </c>
      <c r="F209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09" s="29">
        <f>Tableau2[[#This Row],[Algo]]*Tableau2[[#This Row],[Glucides]]/10</f>
        <v>0</v>
      </c>
      <c r="H209" s="19">
        <f>ROUND(2*Tableau2[[#This Row],[Calcul NR]],0)/2+Tableau2[[#This Row],[Correction]]</f>
        <v>0</v>
      </c>
      <c r="I209" s="11">
        <v>100</v>
      </c>
      <c r="J209" s="13">
        <v>100</v>
      </c>
      <c r="K209" s="15">
        <f>MAX(ROUND(K208+IF(P208&lt;GLYCT3_MIN,-INCR_ALGO*IF(O208&gt;10,2,1),0)+IF(AND(P208&gt;=GLYCT3_MAX,P207&gt;=GLYCT3_MAX,P206&gt;=GLYCT3_MAX),INCR_ALGO*IF(O208&gt;10,2,1),0),2),0)</f>
        <v>1</v>
      </c>
      <c r="L209" s="15">
        <v>0</v>
      </c>
      <c r="M209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09" s="20">
        <f>Tableau2[[#This Row],[Algo (M)]]*Tableau2[[#This Row],[Glucides (M)]]/10</f>
        <v>0</v>
      </c>
      <c r="O209" s="20">
        <f>ROUND(2*Tableau2[[#This Row],[Calcul NR (M)]],0)/2+Tableau2[[#This Row],[Correction (M)]]</f>
        <v>0</v>
      </c>
      <c r="P209" s="13">
        <v>100</v>
      </c>
      <c r="Q209" s="18">
        <v>100</v>
      </c>
      <c r="R209" s="16">
        <f>MAX(ROUND(R208+IF(X208&lt;GLYCT3_MIN,-INCR_ALGO*IF(V208&gt;10,2,1),0)+IF(AND(X208&gt;GLYCT3_MAX,X207&gt;GLYCT3_MAX,X206&gt;GLYCT3_MAX),INCR_ALGO*IF(V208&gt;10,2,1),0),2),0)</f>
        <v>1</v>
      </c>
      <c r="S209" s="16">
        <v>0</v>
      </c>
      <c r="T209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09" s="21">
        <f>Tableau2[[#This Row],[Algo (S)]]*Tableau2[[#This Row],[Glucides (S)]]/10</f>
        <v>0</v>
      </c>
      <c r="V209" s="21">
        <f>ROUND(2*Tableau2[[#This Row],[Calcul NR (S)]],0)/2+Tableau2[[#This Row],[Correction (S)]]</f>
        <v>0</v>
      </c>
      <c r="W209" s="16">
        <v>10</v>
      </c>
      <c r="X209" s="18">
        <v>100</v>
      </c>
      <c r="Y209" s="21"/>
      <c r="Z209" s="22"/>
    </row>
    <row r="210" spans="1:26" x14ac:dyDescent="0.3">
      <c r="A210" s="36" t="s">
        <v>30</v>
      </c>
      <c r="B210" s="37">
        <v>45499</v>
      </c>
      <c r="C210" s="11">
        <v>100</v>
      </c>
      <c r="D210" s="19">
        <f>MAX(ROUND(D209+IF(I209&lt;GLYCT3_MIN,-INCR_ALGO*IF(H209&gt;10,2,1),0)+IF(AND(I209&gt;=GLYCT3_MAX,I208&gt;=GLYCT3_MAX,I207&gt;=GLYCT3_MAX),INCR_ALGO*IF(H209&gt;10,2,1),0),2),0)</f>
        <v>1</v>
      </c>
      <c r="E210" s="14">
        <v>0</v>
      </c>
      <c r="F210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10" s="29">
        <f>Tableau2[[#This Row],[Algo]]*Tableau2[[#This Row],[Glucides]]/10</f>
        <v>0</v>
      </c>
      <c r="H210" s="19">
        <f>ROUND(2*Tableau2[[#This Row],[Calcul NR]],0)/2+Tableau2[[#This Row],[Correction]]</f>
        <v>0</v>
      </c>
      <c r="I210" s="11">
        <v>100</v>
      </c>
      <c r="J210" s="13">
        <v>100</v>
      </c>
      <c r="K210" s="15">
        <f>MAX(ROUND(K209+IF(P209&lt;GLYCT3_MIN,-INCR_ALGO*IF(O209&gt;10,2,1),0)+IF(AND(P209&gt;=GLYCT3_MAX,P208&gt;=GLYCT3_MAX,P207&gt;=GLYCT3_MAX),INCR_ALGO*IF(O209&gt;10,2,1),0),2),0)</f>
        <v>1</v>
      </c>
      <c r="L210" s="15">
        <v>0</v>
      </c>
      <c r="M210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10" s="20">
        <f>Tableau2[[#This Row],[Algo (M)]]*Tableau2[[#This Row],[Glucides (M)]]/10</f>
        <v>0</v>
      </c>
      <c r="O210" s="20">
        <f>ROUND(2*Tableau2[[#This Row],[Calcul NR (M)]],0)/2+Tableau2[[#This Row],[Correction (M)]]</f>
        <v>0</v>
      </c>
      <c r="P210" s="13">
        <v>100</v>
      </c>
      <c r="Q210" s="18">
        <v>100</v>
      </c>
      <c r="R210" s="16">
        <f>MAX(ROUND(R209+IF(X209&lt;GLYCT3_MIN,-INCR_ALGO*IF(V209&gt;10,2,1),0)+IF(AND(X209&gt;GLYCT3_MAX,X208&gt;GLYCT3_MAX,X207&gt;GLYCT3_MAX),INCR_ALGO*IF(V209&gt;10,2,1),0),2),0)</f>
        <v>1</v>
      </c>
      <c r="S210" s="16">
        <v>0</v>
      </c>
      <c r="T210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10" s="21">
        <f>Tableau2[[#This Row],[Algo (S)]]*Tableau2[[#This Row],[Glucides (S)]]/10</f>
        <v>0</v>
      </c>
      <c r="V210" s="21">
        <f>ROUND(2*Tableau2[[#This Row],[Calcul NR (S)]],0)/2+Tableau2[[#This Row],[Correction (S)]]</f>
        <v>0</v>
      </c>
      <c r="W210" s="16">
        <v>10</v>
      </c>
      <c r="X210" s="18">
        <v>100</v>
      </c>
      <c r="Y210" s="21"/>
      <c r="Z210" s="22"/>
    </row>
    <row r="211" spans="1:26" x14ac:dyDescent="0.3">
      <c r="A211" s="36" t="s">
        <v>31</v>
      </c>
      <c r="B211" s="37">
        <v>45500</v>
      </c>
      <c r="C211" s="11">
        <v>100</v>
      </c>
      <c r="D211" s="19">
        <f>MAX(ROUND(D210+IF(I210&lt;GLYCT3_MIN,-INCR_ALGO*IF(H210&gt;10,2,1),0)+IF(AND(I210&gt;=GLYCT3_MAX,I209&gt;=GLYCT3_MAX,I208&gt;=GLYCT3_MAX),INCR_ALGO*IF(H210&gt;10,2,1),0),2),0)</f>
        <v>1</v>
      </c>
      <c r="E211" s="14">
        <v>0</v>
      </c>
      <c r="F211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11" s="29">
        <f>Tableau2[[#This Row],[Algo]]*Tableau2[[#This Row],[Glucides]]/10</f>
        <v>0</v>
      </c>
      <c r="H211" s="19">
        <f>ROUND(2*Tableau2[[#This Row],[Calcul NR]],0)/2+Tableau2[[#This Row],[Correction]]</f>
        <v>0</v>
      </c>
      <c r="I211" s="11">
        <v>100</v>
      </c>
      <c r="J211" s="13">
        <v>100</v>
      </c>
      <c r="K211" s="15">
        <f>MAX(ROUND(K210+IF(P210&lt;GLYCT3_MIN,-INCR_ALGO*IF(O210&gt;10,2,1),0)+IF(AND(P210&gt;=GLYCT3_MAX,P209&gt;=GLYCT3_MAX,P208&gt;=GLYCT3_MAX),INCR_ALGO*IF(O210&gt;10,2,1),0),2),0)</f>
        <v>1</v>
      </c>
      <c r="L211" s="15">
        <v>0</v>
      </c>
      <c r="M211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11" s="20">
        <f>Tableau2[[#This Row],[Algo (M)]]*Tableau2[[#This Row],[Glucides (M)]]/10</f>
        <v>0</v>
      </c>
      <c r="O211" s="20">
        <f>ROUND(2*Tableau2[[#This Row],[Calcul NR (M)]],0)/2+Tableau2[[#This Row],[Correction (M)]]</f>
        <v>0</v>
      </c>
      <c r="P211" s="13">
        <v>100</v>
      </c>
      <c r="Q211" s="18">
        <v>100</v>
      </c>
      <c r="R211" s="16">
        <f>MAX(ROUND(R210+IF(X210&lt;GLYCT3_MIN,-INCR_ALGO*IF(V210&gt;10,2,1),0)+IF(AND(X210&gt;GLYCT3_MAX,X209&gt;GLYCT3_MAX,X208&gt;GLYCT3_MAX),INCR_ALGO*IF(V210&gt;10,2,1),0),2),0)</f>
        <v>1</v>
      </c>
      <c r="S211" s="16">
        <v>0</v>
      </c>
      <c r="T211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11" s="21">
        <f>Tableau2[[#This Row],[Algo (S)]]*Tableau2[[#This Row],[Glucides (S)]]/10</f>
        <v>0</v>
      </c>
      <c r="V211" s="21">
        <f>ROUND(2*Tableau2[[#This Row],[Calcul NR (S)]],0)/2+Tableau2[[#This Row],[Correction (S)]]</f>
        <v>0</v>
      </c>
      <c r="W211" s="16">
        <v>10</v>
      </c>
      <c r="X211" s="18">
        <v>100</v>
      </c>
      <c r="Y211" s="21"/>
      <c r="Z211" s="22"/>
    </row>
    <row r="212" spans="1:26" x14ac:dyDescent="0.3">
      <c r="A212" s="36" t="s">
        <v>32</v>
      </c>
      <c r="B212" s="37">
        <v>45501</v>
      </c>
      <c r="C212" s="11">
        <v>100</v>
      </c>
      <c r="D212" s="19">
        <f>MAX(ROUND(D211+IF(I211&lt;GLYCT3_MIN,-INCR_ALGO*IF(H211&gt;10,2,1),0)+IF(AND(I211&gt;=GLYCT3_MAX,I210&gt;=GLYCT3_MAX,I209&gt;=GLYCT3_MAX),INCR_ALGO*IF(H211&gt;10,2,1),0),2),0)</f>
        <v>1</v>
      </c>
      <c r="E212" s="14">
        <v>0</v>
      </c>
      <c r="F212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12" s="29">
        <f>Tableau2[[#This Row],[Algo]]*Tableau2[[#This Row],[Glucides]]/10</f>
        <v>0</v>
      </c>
      <c r="H212" s="19">
        <f>ROUND(2*Tableau2[[#This Row],[Calcul NR]],0)/2+Tableau2[[#This Row],[Correction]]</f>
        <v>0</v>
      </c>
      <c r="I212" s="11">
        <v>100</v>
      </c>
      <c r="J212" s="13">
        <v>100</v>
      </c>
      <c r="K212" s="15">
        <f>MAX(ROUND(K211+IF(P211&lt;GLYCT3_MIN,-INCR_ALGO*IF(O211&gt;10,2,1),0)+IF(AND(P211&gt;=GLYCT3_MAX,P210&gt;=GLYCT3_MAX,P209&gt;=GLYCT3_MAX),INCR_ALGO*IF(O211&gt;10,2,1),0),2),0)</f>
        <v>1</v>
      </c>
      <c r="L212" s="15">
        <v>0</v>
      </c>
      <c r="M212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12" s="20">
        <f>Tableau2[[#This Row],[Algo (M)]]*Tableau2[[#This Row],[Glucides (M)]]/10</f>
        <v>0</v>
      </c>
      <c r="O212" s="20">
        <f>ROUND(2*Tableau2[[#This Row],[Calcul NR (M)]],0)/2+Tableau2[[#This Row],[Correction (M)]]</f>
        <v>0</v>
      </c>
      <c r="P212" s="13">
        <v>100</v>
      </c>
      <c r="Q212" s="18">
        <v>100</v>
      </c>
      <c r="R212" s="16">
        <f>MAX(ROUND(R211+IF(X211&lt;GLYCT3_MIN,-INCR_ALGO*IF(V211&gt;10,2,1),0)+IF(AND(X211&gt;GLYCT3_MAX,X210&gt;GLYCT3_MAX,X209&gt;GLYCT3_MAX),INCR_ALGO*IF(V211&gt;10,2,1),0),2),0)</f>
        <v>1</v>
      </c>
      <c r="S212" s="16">
        <v>0</v>
      </c>
      <c r="T212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12" s="21">
        <f>Tableau2[[#This Row],[Algo (S)]]*Tableau2[[#This Row],[Glucides (S)]]/10</f>
        <v>0</v>
      </c>
      <c r="V212" s="21">
        <f>ROUND(2*Tableau2[[#This Row],[Calcul NR (S)]],0)/2+Tableau2[[#This Row],[Correction (S)]]</f>
        <v>0</v>
      </c>
      <c r="W212" s="16">
        <v>10</v>
      </c>
      <c r="X212" s="18">
        <v>100</v>
      </c>
      <c r="Y212" s="21"/>
      <c r="Z212" s="22"/>
    </row>
    <row r="213" spans="1:26" x14ac:dyDescent="0.3">
      <c r="A213" s="36" t="s">
        <v>28</v>
      </c>
      <c r="B213" s="37">
        <v>45502</v>
      </c>
      <c r="C213" s="11">
        <v>100</v>
      </c>
      <c r="D213" s="19">
        <f>MAX(ROUND(D212+IF(I212&lt;GLYCT3_MIN,-INCR_ALGO*IF(H212&gt;10,2,1),0)+IF(AND(I212&gt;=GLYCT3_MAX,I211&gt;=GLYCT3_MAX,I210&gt;=GLYCT3_MAX),INCR_ALGO*IF(H212&gt;10,2,1),0),2),0)</f>
        <v>1</v>
      </c>
      <c r="E213" s="14">
        <v>0</v>
      </c>
      <c r="F213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13" s="29">
        <f>Tableau2[[#This Row],[Algo]]*Tableau2[[#This Row],[Glucides]]/10</f>
        <v>0</v>
      </c>
      <c r="H213" s="19">
        <f>ROUND(2*Tableau2[[#This Row],[Calcul NR]],0)/2+Tableau2[[#This Row],[Correction]]</f>
        <v>0</v>
      </c>
      <c r="I213" s="11">
        <v>100</v>
      </c>
      <c r="J213" s="13">
        <v>100</v>
      </c>
      <c r="K213" s="15">
        <f>MAX(ROUND(K212+IF(P212&lt;GLYCT3_MIN,-INCR_ALGO*IF(O212&gt;10,2,1),0)+IF(AND(P212&gt;=GLYCT3_MAX,P211&gt;=GLYCT3_MAX,P210&gt;=GLYCT3_MAX),INCR_ALGO*IF(O212&gt;10,2,1),0),2),0)</f>
        <v>1</v>
      </c>
      <c r="L213" s="15">
        <v>0</v>
      </c>
      <c r="M213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13" s="20">
        <f>Tableau2[[#This Row],[Algo (M)]]*Tableau2[[#This Row],[Glucides (M)]]/10</f>
        <v>0</v>
      </c>
      <c r="O213" s="20">
        <f>ROUND(2*Tableau2[[#This Row],[Calcul NR (M)]],0)/2+Tableau2[[#This Row],[Correction (M)]]</f>
        <v>0</v>
      </c>
      <c r="P213" s="13">
        <v>100</v>
      </c>
      <c r="Q213" s="18">
        <v>100</v>
      </c>
      <c r="R213" s="16">
        <f>MAX(ROUND(R212+IF(X212&lt;GLYCT3_MIN,-INCR_ALGO*IF(V212&gt;10,2,1),0)+IF(AND(X212&gt;GLYCT3_MAX,X211&gt;GLYCT3_MAX,X210&gt;GLYCT3_MAX),INCR_ALGO*IF(V212&gt;10,2,1),0),2),0)</f>
        <v>1</v>
      </c>
      <c r="S213" s="16">
        <v>0</v>
      </c>
      <c r="T213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13" s="21">
        <f>Tableau2[[#This Row],[Algo (S)]]*Tableau2[[#This Row],[Glucides (S)]]/10</f>
        <v>0</v>
      </c>
      <c r="V213" s="21">
        <f>ROUND(2*Tableau2[[#This Row],[Calcul NR (S)]],0)/2+Tableau2[[#This Row],[Correction (S)]]</f>
        <v>0</v>
      </c>
      <c r="W213" s="16">
        <v>10</v>
      </c>
      <c r="X213" s="18">
        <v>100</v>
      </c>
      <c r="Y213" s="21"/>
      <c r="Z213" s="22"/>
    </row>
    <row r="214" spans="1:26" x14ac:dyDescent="0.3">
      <c r="A214" s="36" t="s">
        <v>27</v>
      </c>
      <c r="B214" s="37">
        <v>45503</v>
      </c>
      <c r="C214" s="11">
        <v>100</v>
      </c>
      <c r="D214" s="19">
        <f>MAX(ROUND(D213+IF(I213&lt;GLYCT3_MIN,-INCR_ALGO*IF(H213&gt;10,2,1),0)+IF(AND(I213&gt;=GLYCT3_MAX,I212&gt;=GLYCT3_MAX,I211&gt;=GLYCT3_MAX),INCR_ALGO*IF(H213&gt;10,2,1),0),2),0)</f>
        <v>1</v>
      </c>
      <c r="E214" s="14">
        <v>0</v>
      </c>
      <c r="F214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14" s="29">
        <f>Tableau2[[#This Row],[Algo]]*Tableau2[[#This Row],[Glucides]]/10</f>
        <v>0</v>
      </c>
      <c r="H214" s="19">
        <f>ROUND(2*Tableau2[[#This Row],[Calcul NR]],0)/2+Tableau2[[#This Row],[Correction]]</f>
        <v>0</v>
      </c>
      <c r="I214" s="11">
        <v>100</v>
      </c>
      <c r="J214" s="13">
        <v>100</v>
      </c>
      <c r="K214" s="15">
        <f>MAX(ROUND(K213+IF(P213&lt;GLYCT3_MIN,-INCR_ALGO*IF(O213&gt;10,2,1),0)+IF(AND(P213&gt;=GLYCT3_MAX,P212&gt;=GLYCT3_MAX,P211&gt;=GLYCT3_MAX),INCR_ALGO*IF(O213&gt;10,2,1),0),2),0)</f>
        <v>1</v>
      </c>
      <c r="L214" s="15">
        <v>0</v>
      </c>
      <c r="M214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14" s="20">
        <f>Tableau2[[#This Row],[Algo (M)]]*Tableau2[[#This Row],[Glucides (M)]]/10</f>
        <v>0</v>
      </c>
      <c r="O214" s="20">
        <f>ROUND(2*Tableau2[[#This Row],[Calcul NR (M)]],0)/2+Tableau2[[#This Row],[Correction (M)]]</f>
        <v>0</v>
      </c>
      <c r="P214" s="13">
        <v>100</v>
      </c>
      <c r="Q214" s="18">
        <v>100</v>
      </c>
      <c r="R214" s="16">
        <f>MAX(ROUND(R213+IF(X213&lt;GLYCT3_MIN,-INCR_ALGO*IF(V213&gt;10,2,1),0)+IF(AND(X213&gt;GLYCT3_MAX,X212&gt;GLYCT3_MAX,X211&gt;GLYCT3_MAX),INCR_ALGO*IF(V213&gt;10,2,1),0),2),0)</f>
        <v>1</v>
      </c>
      <c r="S214" s="16">
        <v>0</v>
      </c>
      <c r="T214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14" s="21">
        <f>Tableau2[[#This Row],[Algo (S)]]*Tableau2[[#This Row],[Glucides (S)]]/10</f>
        <v>0</v>
      </c>
      <c r="V214" s="21">
        <f>ROUND(2*Tableau2[[#This Row],[Calcul NR (S)]],0)/2+Tableau2[[#This Row],[Correction (S)]]</f>
        <v>0</v>
      </c>
      <c r="W214" s="16">
        <v>10</v>
      </c>
      <c r="X214" s="18">
        <v>100</v>
      </c>
      <c r="Y214" s="21"/>
      <c r="Z214" s="22"/>
    </row>
    <row r="215" spans="1:26" x14ac:dyDescent="0.3">
      <c r="A215" s="36" t="s">
        <v>33</v>
      </c>
      <c r="B215" s="37">
        <v>45504</v>
      </c>
      <c r="C215" s="11">
        <v>100</v>
      </c>
      <c r="D215" s="19">
        <f>MAX(ROUND(D214+IF(I214&lt;GLYCT3_MIN,-INCR_ALGO*IF(H214&gt;10,2,1),0)+IF(AND(I214&gt;=GLYCT3_MAX,I213&gt;=GLYCT3_MAX,I212&gt;=GLYCT3_MAX),INCR_ALGO*IF(H214&gt;10,2,1),0),2),0)</f>
        <v>1</v>
      </c>
      <c r="E215" s="14">
        <v>0</v>
      </c>
      <c r="F215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15" s="29">
        <f>Tableau2[[#This Row],[Algo]]*Tableau2[[#This Row],[Glucides]]/10</f>
        <v>0</v>
      </c>
      <c r="H215" s="19">
        <f>ROUND(2*Tableau2[[#This Row],[Calcul NR]],0)/2+Tableau2[[#This Row],[Correction]]</f>
        <v>0</v>
      </c>
      <c r="I215" s="11">
        <v>100</v>
      </c>
      <c r="J215" s="13">
        <v>100</v>
      </c>
      <c r="K215" s="15">
        <f>MAX(ROUND(K214+IF(P214&lt;GLYCT3_MIN,-INCR_ALGO*IF(O214&gt;10,2,1),0)+IF(AND(P214&gt;=GLYCT3_MAX,P213&gt;=GLYCT3_MAX,P212&gt;=GLYCT3_MAX),INCR_ALGO*IF(O214&gt;10,2,1),0),2),0)</f>
        <v>1</v>
      </c>
      <c r="L215" s="15">
        <v>0</v>
      </c>
      <c r="M215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15" s="20">
        <f>Tableau2[[#This Row],[Algo (M)]]*Tableau2[[#This Row],[Glucides (M)]]/10</f>
        <v>0</v>
      </c>
      <c r="O215" s="20">
        <f>ROUND(2*Tableau2[[#This Row],[Calcul NR (M)]],0)/2+Tableau2[[#This Row],[Correction (M)]]</f>
        <v>0</v>
      </c>
      <c r="P215" s="13">
        <v>100</v>
      </c>
      <c r="Q215" s="18">
        <v>100</v>
      </c>
      <c r="R215" s="16">
        <f>MAX(ROUND(R214+IF(X214&lt;GLYCT3_MIN,-INCR_ALGO*IF(V214&gt;10,2,1),0)+IF(AND(X214&gt;GLYCT3_MAX,X213&gt;GLYCT3_MAX,X212&gt;GLYCT3_MAX),INCR_ALGO*IF(V214&gt;10,2,1),0),2),0)</f>
        <v>1</v>
      </c>
      <c r="S215" s="16">
        <v>0</v>
      </c>
      <c r="T215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15" s="21">
        <f>Tableau2[[#This Row],[Algo (S)]]*Tableau2[[#This Row],[Glucides (S)]]/10</f>
        <v>0</v>
      </c>
      <c r="V215" s="21">
        <f>ROUND(2*Tableau2[[#This Row],[Calcul NR (S)]],0)/2+Tableau2[[#This Row],[Correction (S)]]</f>
        <v>0</v>
      </c>
      <c r="W215" s="16">
        <v>10</v>
      </c>
      <c r="X215" s="18">
        <v>100</v>
      </c>
      <c r="Y215" s="21"/>
      <c r="Z215" s="22"/>
    </row>
    <row r="216" spans="1:26" x14ac:dyDescent="0.3">
      <c r="A216" s="36" t="s">
        <v>29</v>
      </c>
      <c r="B216" s="37">
        <v>45505</v>
      </c>
      <c r="C216" s="11">
        <v>100</v>
      </c>
      <c r="D216" s="19">
        <f>MAX(ROUND(D215+IF(I215&lt;GLYCT3_MIN,-INCR_ALGO*IF(H215&gt;10,2,1),0)+IF(AND(I215&gt;=GLYCT3_MAX,I214&gt;=GLYCT3_MAX,I213&gt;=GLYCT3_MAX),INCR_ALGO*IF(H215&gt;10,2,1),0),2),0)</f>
        <v>1</v>
      </c>
      <c r="E216" s="14">
        <v>0</v>
      </c>
      <c r="F216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16" s="29">
        <f>Tableau2[[#This Row],[Algo]]*Tableau2[[#This Row],[Glucides]]/10</f>
        <v>0</v>
      </c>
      <c r="H216" s="19">
        <f>ROUND(2*Tableau2[[#This Row],[Calcul NR]],0)/2+Tableau2[[#This Row],[Correction]]</f>
        <v>0</v>
      </c>
      <c r="I216" s="11">
        <v>100</v>
      </c>
      <c r="J216" s="13">
        <v>100</v>
      </c>
      <c r="K216" s="15">
        <f>MAX(ROUND(K215+IF(P215&lt;GLYCT3_MIN,-INCR_ALGO*IF(O215&gt;10,2,1),0)+IF(AND(P215&gt;=GLYCT3_MAX,P214&gt;=GLYCT3_MAX,P213&gt;=GLYCT3_MAX),INCR_ALGO*IF(O215&gt;10,2,1),0),2),0)</f>
        <v>1</v>
      </c>
      <c r="L216" s="15">
        <v>0</v>
      </c>
      <c r="M216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16" s="20">
        <f>Tableau2[[#This Row],[Algo (M)]]*Tableau2[[#This Row],[Glucides (M)]]/10</f>
        <v>0</v>
      </c>
      <c r="O216" s="20">
        <f>ROUND(2*Tableau2[[#This Row],[Calcul NR (M)]],0)/2+Tableau2[[#This Row],[Correction (M)]]</f>
        <v>0</v>
      </c>
      <c r="P216" s="13">
        <v>100</v>
      </c>
      <c r="Q216" s="18">
        <v>100</v>
      </c>
      <c r="R216" s="16">
        <f>MAX(ROUND(R215+IF(X215&lt;GLYCT3_MIN,-INCR_ALGO*IF(V215&gt;10,2,1),0)+IF(AND(X215&gt;GLYCT3_MAX,X214&gt;GLYCT3_MAX,X213&gt;GLYCT3_MAX),INCR_ALGO*IF(V215&gt;10,2,1),0),2),0)</f>
        <v>1</v>
      </c>
      <c r="S216" s="16">
        <v>0</v>
      </c>
      <c r="T216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16" s="21">
        <f>Tableau2[[#This Row],[Algo (S)]]*Tableau2[[#This Row],[Glucides (S)]]/10</f>
        <v>0</v>
      </c>
      <c r="V216" s="21">
        <f>ROUND(2*Tableau2[[#This Row],[Calcul NR (S)]],0)/2+Tableau2[[#This Row],[Correction (S)]]</f>
        <v>0</v>
      </c>
      <c r="W216" s="16">
        <v>10</v>
      </c>
      <c r="X216" s="18">
        <v>100</v>
      </c>
      <c r="Y216" s="21"/>
      <c r="Z216" s="22" t="s">
        <v>43</v>
      </c>
    </row>
    <row r="217" spans="1:26" x14ac:dyDescent="0.3">
      <c r="A217" s="36" t="s">
        <v>30</v>
      </c>
      <c r="B217" s="37">
        <v>45506</v>
      </c>
      <c r="C217" s="11">
        <v>100</v>
      </c>
      <c r="D217" s="19">
        <f>MAX(ROUND(D216+IF(I216&lt;GLYCT3_MIN,-INCR_ALGO*IF(H216&gt;10,2,1),0)+IF(AND(I216&gt;=GLYCT3_MAX,I215&gt;=GLYCT3_MAX,I214&gt;=GLYCT3_MAX),INCR_ALGO*IF(H216&gt;10,2,1),0),2),0)</f>
        <v>1</v>
      </c>
      <c r="E217" s="14">
        <v>0</v>
      </c>
      <c r="F217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17" s="29">
        <f>Tableau2[[#This Row],[Algo]]*Tableau2[[#This Row],[Glucides]]/10</f>
        <v>0</v>
      </c>
      <c r="H217" s="19">
        <f>ROUND(2*Tableau2[[#This Row],[Calcul NR]],0)/2+Tableau2[[#This Row],[Correction]]</f>
        <v>0</v>
      </c>
      <c r="I217" s="11">
        <v>100</v>
      </c>
      <c r="J217" s="13">
        <v>100</v>
      </c>
      <c r="K217" s="15">
        <f>MAX(ROUND(K216+IF(P216&lt;GLYCT3_MIN,-INCR_ALGO*IF(O216&gt;10,2,1),0)+IF(AND(P216&gt;=GLYCT3_MAX,P215&gt;=GLYCT3_MAX,P214&gt;=GLYCT3_MAX),INCR_ALGO*IF(O216&gt;10,2,1),0),2),0)</f>
        <v>1</v>
      </c>
      <c r="L217" s="15">
        <v>0</v>
      </c>
      <c r="M217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17" s="20">
        <f>Tableau2[[#This Row],[Algo (M)]]*Tableau2[[#This Row],[Glucides (M)]]/10</f>
        <v>0</v>
      </c>
      <c r="O217" s="20">
        <f>ROUND(2*Tableau2[[#This Row],[Calcul NR (M)]],0)/2+Tableau2[[#This Row],[Correction (M)]]</f>
        <v>0</v>
      </c>
      <c r="P217" s="13">
        <v>100</v>
      </c>
      <c r="Q217" s="18">
        <v>100</v>
      </c>
      <c r="R217" s="16">
        <f>MAX(ROUND(R216+IF(X216&lt;GLYCT3_MIN,-INCR_ALGO*IF(V216&gt;10,2,1),0)+IF(AND(X216&gt;GLYCT3_MAX,X215&gt;GLYCT3_MAX,X214&gt;GLYCT3_MAX),INCR_ALGO*IF(V216&gt;10,2,1),0),2),0)</f>
        <v>1</v>
      </c>
      <c r="S217" s="16">
        <v>0</v>
      </c>
      <c r="T217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17" s="21">
        <f>Tableau2[[#This Row],[Algo (S)]]*Tableau2[[#This Row],[Glucides (S)]]/10</f>
        <v>0</v>
      </c>
      <c r="V217" s="21">
        <f>ROUND(2*Tableau2[[#This Row],[Calcul NR (S)]],0)/2+Tableau2[[#This Row],[Correction (S)]]</f>
        <v>0</v>
      </c>
      <c r="W217" s="16">
        <v>10</v>
      </c>
      <c r="X217" s="18">
        <v>100</v>
      </c>
      <c r="Y217" s="21"/>
      <c r="Z217" s="22"/>
    </row>
    <row r="218" spans="1:26" x14ac:dyDescent="0.3">
      <c r="A218" s="36" t="s">
        <v>31</v>
      </c>
      <c r="B218" s="37">
        <v>45507</v>
      </c>
      <c r="C218" s="11">
        <v>100</v>
      </c>
      <c r="D218" s="19">
        <f>MAX(ROUND(D217+IF(I217&lt;GLYCT3_MIN,-INCR_ALGO*IF(H217&gt;10,2,1),0)+IF(AND(I217&gt;=GLYCT3_MAX,I216&gt;=GLYCT3_MAX,I215&gt;=GLYCT3_MAX),INCR_ALGO*IF(H217&gt;10,2,1),0),2),0)</f>
        <v>1</v>
      </c>
      <c r="E218" s="14">
        <v>0</v>
      </c>
      <c r="F218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18" s="29">
        <f>Tableau2[[#This Row],[Algo]]*Tableau2[[#This Row],[Glucides]]/10</f>
        <v>0</v>
      </c>
      <c r="H218" s="19">
        <f>ROUND(2*Tableau2[[#This Row],[Calcul NR]],0)/2+Tableau2[[#This Row],[Correction]]</f>
        <v>0</v>
      </c>
      <c r="I218" s="11">
        <v>100</v>
      </c>
      <c r="J218" s="13">
        <v>100</v>
      </c>
      <c r="K218" s="15">
        <f>MAX(ROUND(K217+IF(P217&lt;GLYCT3_MIN,-INCR_ALGO*IF(O217&gt;10,2,1),0)+IF(AND(P217&gt;=GLYCT3_MAX,P216&gt;=GLYCT3_MAX,P215&gt;=GLYCT3_MAX),INCR_ALGO*IF(O217&gt;10,2,1),0),2),0)</f>
        <v>1</v>
      </c>
      <c r="L218" s="15">
        <v>0</v>
      </c>
      <c r="M218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18" s="20">
        <f>Tableau2[[#This Row],[Algo (M)]]*Tableau2[[#This Row],[Glucides (M)]]/10</f>
        <v>0</v>
      </c>
      <c r="O218" s="20">
        <f>ROUND(2*Tableau2[[#This Row],[Calcul NR (M)]],0)/2+Tableau2[[#This Row],[Correction (M)]]</f>
        <v>0</v>
      </c>
      <c r="P218" s="13">
        <v>100</v>
      </c>
      <c r="Q218" s="18">
        <v>100</v>
      </c>
      <c r="R218" s="16">
        <f>MAX(ROUND(R217+IF(X217&lt;GLYCT3_MIN,-INCR_ALGO*IF(V217&gt;10,2,1),0)+IF(AND(X217&gt;GLYCT3_MAX,X216&gt;GLYCT3_MAX,X215&gt;GLYCT3_MAX),INCR_ALGO*IF(V217&gt;10,2,1),0),2),0)</f>
        <v>1</v>
      </c>
      <c r="S218" s="16">
        <v>0</v>
      </c>
      <c r="T218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18" s="21">
        <f>Tableau2[[#This Row],[Algo (S)]]*Tableau2[[#This Row],[Glucides (S)]]/10</f>
        <v>0</v>
      </c>
      <c r="V218" s="21">
        <f>ROUND(2*Tableau2[[#This Row],[Calcul NR (S)]],0)/2+Tableau2[[#This Row],[Correction (S)]]</f>
        <v>0</v>
      </c>
      <c r="W218" s="16">
        <v>10</v>
      </c>
      <c r="X218" s="18">
        <v>100</v>
      </c>
      <c r="Y218" s="21"/>
      <c r="Z218" s="22"/>
    </row>
    <row r="219" spans="1:26" x14ac:dyDescent="0.3">
      <c r="A219" s="36" t="s">
        <v>32</v>
      </c>
      <c r="B219" s="37">
        <v>45508</v>
      </c>
      <c r="C219" s="11">
        <v>100</v>
      </c>
      <c r="D219" s="19">
        <f>MAX(ROUND(D218+IF(I218&lt;GLYCT3_MIN,-INCR_ALGO*IF(H218&gt;10,2,1),0)+IF(AND(I218&gt;=GLYCT3_MAX,I217&gt;=GLYCT3_MAX,I216&gt;=GLYCT3_MAX),INCR_ALGO*IF(H218&gt;10,2,1),0),2),0)</f>
        <v>1</v>
      </c>
      <c r="E219" s="14">
        <v>0</v>
      </c>
      <c r="F219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19" s="29">
        <f>Tableau2[[#This Row],[Algo]]*Tableau2[[#This Row],[Glucides]]/10</f>
        <v>0</v>
      </c>
      <c r="H219" s="19">
        <f>ROUND(2*Tableau2[[#This Row],[Calcul NR]],0)/2+Tableau2[[#This Row],[Correction]]</f>
        <v>0</v>
      </c>
      <c r="I219" s="11">
        <v>100</v>
      </c>
      <c r="J219" s="13">
        <v>100</v>
      </c>
      <c r="K219" s="15">
        <f>MAX(ROUND(K218+IF(P218&lt;GLYCT3_MIN,-INCR_ALGO*IF(O218&gt;10,2,1),0)+IF(AND(P218&gt;=GLYCT3_MAX,P217&gt;=GLYCT3_MAX,P216&gt;=GLYCT3_MAX),INCR_ALGO*IF(O218&gt;10,2,1),0),2),0)</f>
        <v>1</v>
      </c>
      <c r="L219" s="15">
        <v>0</v>
      </c>
      <c r="M219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19" s="20">
        <f>Tableau2[[#This Row],[Algo (M)]]*Tableau2[[#This Row],[Glucides (M)]]/10</f>
        <v>0</v>
      </c>
      <c r="O219" s="20">
        <f>ROUND(2*Tableau2[[#This Row],[Calcul NR (M)]],0)/2+Tableau2[[#This Row],[Correction (M)]]</f>
        <v>0</v>
      </c>
      <c r="P219" s="13">
        <v>100</v>
      </c>
      <c r="Q219" s="18">
        <v>100</v>
      </c>
      <c r="R219" s="16">
        <f>MAX(ROUND(R218+IF(X218&lt;GLYCT3_MIN,-INCR_ALGO*IF(V218&gt;10,2,1),0)+IF(AND(X218&gt;GLYCT3_MAX,X217&gt;GLYCT3_MAX,X216&gt;GLYCT3_MAX),INCR_ALGO*IF(V218&gt;10,2,1),0),2),0)</f>
        <v>1</v>
      </c>
      <c r="S219" s="16">
        <v>0</v>
      </c>
      <c r="T219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19" s="21">
        <f>Tableau2[[#This Row],[Algo (S)]]*Tableau2[[#This Row],[Glucides (S)]]/10</f>
        <v>0</v>
      </c>
      <c r="V219" s="21">
        <f>ROUND(2*Tableau2[[#This Row],[Calcul NR (S)]],0)/2+Tableau2[[#This Row],[Correction (S)]]</f>
        <v>0</v>
      </c>
      <c r="W219" s="16">
        <v>10</v>
      </c>
      <c r="X219" s="18">
        <v>100</v>
      </c>
      <c r="Y219" s="21"/>
      <c r="Z219" s="22"/>
    </row>
    <row r="220" spans="1:26" x14ac:dyDescent="0.3">
      <c r="A220" s="36" t="s">
        <v>28</v>
      </c>
      <c r="B220" s="37">
        <v>45509</v>
      </c>
      <c r="C220" s="11">
        <v>100</v>
      </c>
      <c r="D220" s="19">
        <f>MAX(ROUND(D219+IF(I219&lt;GLYCT3_MIN,-INCR_ALGO*IF(H219&gt;10,2,1),0)+IF(AND(I219&gt;=GLYCT3_MAX,I218&gt;=GLYCT3_MAX,I217&gt;=GLYCT3_MAX),INCR_ALGO*IF(H219&gt;10,2,1),0),2),0)</f>
        <v>1</v>
      </c>
      <c r="E220" s="14">
        <v>0</v>
      </c>
      <c r="F220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20" s="29">
        <f>Tableau2[[#This Row],[Algo]]*Tableau2[[#This Row],[Glucides]]/10</f>
        <v>0</v>
      </c>
      <c r="H220" s="19">
        <f>ROUND(2*Tableau2[[#This Row],[Calcul NR]],0)/2+Tableau2[[#This Row],[Correction]]</f>
        <v>0</v>
      </c>
      <c r="I220" s="11">
        <v>100</v>
      </c>
      <c r="J220" s="13">
        <v>100</v>
      </c>
      <c r="K220" s="15">
        <f>MAX(ROUND(K219+IF(P219&lt;GLYCT3_MIN,-INCR_ALGO*IF(O219&gt;10,2,1),0)+IF(AND(P219&gt;=GLYCT3_MAX,P218&gt;=GLYCT3_MAX,P217&gt;=GLYCT3_MAX),INCR_ALGO*IF(O219&gt;10,2,1),0),2),0)</f>
        <v>1</v>
      </c>
      <c r="L220" s="15">
        <v>0</v>
      </c>
      <c r="M220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20" s="20">
        <f>Tableau2[[#This Row],[Algo (M)]]*Tableau2[[#This Row],[Glucides (M)]]/10</f>
        <v>0</v>
      </c>
      <c r="O220" s="20">
        <f>ROUND(2*Tableau2[[#This Row],[Calcul NR (M)]],0)/2+Tableau2[[#This Row],[Correction (M)]]</f>
        <v>0</v>
      </c>
      <c r="P220" s="13">
        <v>100</v>
      </c>
      <c r="Q220" s="18">
        <v>100</v>
      </c>
      <c r="R220" s="16">
        <f>MAX(ROUND(R219+IF(X219&lt;GLYCT3_MIN,-INCR_ALGO*IF(V219&gt;10,2,1),0)+IF(AND(X219&gt;GLYCT3_MAX,X218&gt;GLYCT3_MAX,X217&gt;GLYCT3_MAX),INCR_ALGO*IF(V219&gt;10,2,1),0),2),0)</f>
        <v>1</v>
      </c>
      <c r="S220" s="16">
        <v>0</v>
      </c>
      <c r="T220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20" s="21">
        <f>Tableau2[[#This Row],[Algo (S)]]*Tableau2[[#This Row],[Glucides (S)]]/10</f>
        <v>0</v>
      </c>
      <c r="V220" s="21">
        <f>ROUND(2*Tableau2[[#This Row],[Calcul NR (S)]],0)/2+Tableau2[[#This Row],[Correction (S)]]</f>
        <v>0</v>
      </c>
      <c r="W220" s="16">
        <v>10</v>
      </c>
      <c r="X220" s="18">
        <v>100</v>
      </c>
      <c r="Y220" s="21"/>
      <c r="Z220" s="22"/>
    </row>
    <row r="221" spans="1:26" x14ac:dyDescent="0.3">
      <c r="A221" s="36" t="s">
        <v>27</v>
      </c>
      <c r="B221" s="37">
        <v>45510</v>
      </c>
      <c r="C221" s="11">
        <v>100</v>
      </c>
      <c r="D221" s="19">
        <f>MAX(ROUND(D220+IF(I220&lt;GLYCT3_MIN,-INCR_ALGO*IF(H220&gt;10,2,1),0)+IF(AND(I220&gt;=GLYCT3_MAX,I219&gt;=GLYCT3_MAX,I218&gt;=GLYCT3_MAX),INCR_ALGO*IF(H220&gt;10,2,1),0),2),0)</f>
        <v>1</v>
      </c>
      <c r="E221" s="14">
        <v>0</v>
      </c>
      <c r="F221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21" s="29">
        <f>Tableau2[[#This Row],[Algo]]*Tableau2[[#This Row],[Glucides]]/10</f>
        <v>0</v>
      </c>
      <c r="H221" s="19">
        <f>ROUND(2*Tableau2[[#This Row],[Calcul NR]],0)/2+Tableau2[[#This Row],[Correction]]</f>
        <v>0</v>
      </c>
      <c r="I221" s="11">
        <v>100</v>
      </c>
      <c r="J221" s="13">
        <v>100</v>
      </c>
      <c r="K221" s="15">
        <f>MAX(ROUND(K220+IF(P220&lt;GLYCT3_MIN,-INCR_ALGO*IF(O220&gt;10,2,1),0)+IF(AND(P220&gt;=GLYCT3_MAX,P219&gt;=GLYCT3_MAX,P218&gt;=GLYCT3_MAX),INCR_ALGO*IF(O220&gt;10,2,1),0),2),0)</f>
        <v>1</v>
      </c>
      <c r="L221" s="15">
        <v>0</v>
      </c>
      <c r="M221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21" s="20">
        <f>Tableau2[[#This Row],[Algo (M)]]*Tableau2[[#This Row],[Glucides (M)]]/10</f>
        <v>0</v>
      </c>
      <c r="O221" s="20">
        <f>ROUND(2*Tableau2[[#This Row],[Calcul NR (M)]],0)/2+Tableau2[[#This Row],[Correction (M)]]</f>
        <v>0</v>
      </c>
      <c r="P221" s="13">
        <v>100</v>
      </c>
      <c r="Q221" s="18">
        <v>100</v>
      </c>
      <c r="R221" s="16">
        <f>MAX(ROUND(R220+IF(X220&lt;GLYCT3_MIN,-INCR_ALGO*IF(V220&gt;10,2,1),0)+IF(AND(X220&gt;GLYCT3_MAX,X219&gt;GLYCT3_MAX,X218&gt;GLYCT3_MAX),INCR_ALGO*IF(V220&gt;10,2,1),0),2),0)</f>
        <v>1</v>
      </c>
      <c r="S221" s="16">
        <v>0</v>
      </c>
      <c r="T221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21" s="21">
        <f>Tableau2[[#This Row],[Algo (S)]]*Tableau2[[#This Row],[Glucides (S)]]/10</f>
        <v>0</v>
      </c>
      <c r="V221" s="21">
        <f>ROUND(2*Tableau2[[#This Row],[Calcul NR (S)]],0)/2+Tableau2[[#This Row],[Correction (S)]]</f>
        <v>0</v>
      </c>
      <c r="W221" s="16">
        <v>10</v>
      </c>
      <c r="X221" s="18">
        <v>100</v>
      </c>
      <c r="Y221" s="21"/>
      <c r="Z221" s="22"/>
    </row>
    <row r="222" spans="1:26" x14ac:dyDescent="0.3">
      <c r="A222" s="36" t="s">
        <v>33</v>
      </c>
      <c r="B222" s="37">
        <v>45511</v>
      </c>
      <c r="C222" s="11">
        <v>100</v>
      </c>
      <c r="D222" s="19">
        <f>MAX(ROUND(D221+IF(I221&lt;GLYCT3_MIN,-INCR_ALGO*IF(H221&gt;10,2,1),0)+IF(AND(I221&gt;=GLYCT3_MAX,I220&gt;=GLYCT3_MAX,I219&gt;=GLYCT3_MAX),INCR_ALGO*IF(H221&gt;10,2,1),0),2),0)</f>
        <v>1</v>
      </c>
      <c r="E222" s="14">
        <v>0</v>
      </c>
      <c r="F222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22" s="29">
        <f>Tableau2[[#This Row],[Algo]]*Tableau2[[#This Row],[Glucides]]/10</f>
        <v>0</v>
      </c>
      <c r="H222" s="19">
        <f>ROUND(2*Tableau2[[#This Row],[Calcul NR]],0)/2+Tableau2[[#This Row],[Correction]]</f>
        <v>0</v>
      </c>
      <c r="I222" s="11">
        <v>100</v>
      </c>
      <c r="J222" s="13">
        <v>100</v>
      </c>
      <c r="K222" s="15">
        <f>MAX(ROUND(K221+IF(P221&lt;GLYCT3_MIN,-INCR_ALGO*IF(O221&gt;10,2,1),0)+IF(AND(P221&gt;=GLYCT3_MAX,P220&gt;=GLYCT3_MAX,P219&gt;=GLYCT3_MAX),INCR_ALGO*IF(O221&gt;10,2,1),0),2),0)</f>
        <v>1</v>
      </c>
      <c r="L222" s="15">
        <v>0</v>
      </c>
      <c r="M222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22" s="20">
        <f>Tableau2[[#This Row],[Algo (M)]]*Tableau2[[#This Row],[Glucides (M)]]/10</f>
        <v>0</v>
      </c>
      <c r="O222" s="20">
        <f>ROUND(2*Tableau2[[#This Row],[Calcul NR (M)]],0)/2+Tableau2[[#This Row],[Correction (M)]]</f>
        <v>0</v>
      </c>
      <c r="P222" s="13">
        <v>100</v>
      </c>
      <c r="Q222" s="18">
        <v>100</v>
      </c>
      <c r="R222" s="16">
        <f>MAX(ROUND(R221+IF(X221&lt;GLYCT3_MIN,-INCR_ALGO*IF(V221&gt;10,2,1),0)+IF(AND(X221&gt;GLYCT3_MAX,X220&gt;GLYCT3_MAX,X219&gt;GLYCT3_MAX),INCR_ALGO*IF(V221&gt;10,2,1),0),2),0)</f>
        <v>1</v>
      </c>
      <c r="S222" s="16">
        <v>0</v>
      </c>
      <c r="T222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22" s="21">
        <f>Tableau2[[#This Row],[Algo (S)]]*Tableau2[[#This Row],[Glucides (S)]]/10</f>
        <v>0</v>
      </c>
      <c r="V222" s="21">
        <f>ROUND(2*Tableau2[[#This Row],[Calcul NR (S)]],0)/2+Tableau2[[#This Row],[Correction (S)]]</f>
        <v>0</v>
      </c>
      <c r="W222" s="16">
        <v>10</v>
      </c>
      <c r="X222" s="18">
        <v>100</v>
      </c>
      <c r="Y222" s="21"/>
      <c r="Z222" s="22"/>
    </row>
    <row r="223" spans="1:26" x14ac:dyDescent="0.3">
      <c r="A223" s="36" t="s">
        <v>29</v>
      </c>
      <c r="B223" s="37">
        <v>45512</v>
      </c>
      <c r="C223" s="11">
        <v>100</v>
      </c>
      <c r="D223" s="19">
        <f>MAX(ROUND(D222+IF(I222&lt;GLYCT3_MIN,-INCR_ALGO*IF(H222&gt;10,2,1),0)+IF(AND(I222&gt;=GLYCT3_MAX,I221&gt;=GLYCT3_MAX,I220&gt;=GLYCT3_MAX),INCR_ALGO*IF(H222&gt;10,2,1),0),2),0)</f>
        <v>1</v>
      </c>
      <c r="E223" s="14">
        <v>0</v>
      </c>
      <c r="F223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23" s="29">
        <f>Tableau2[[#This Row],[Algo]]*Tableau2[[#This Row],[Glucides]]/10</f>
        <v>0</v>
      </c>
      <c r="H223" s="19">
        <f>ROUND(2*Tableau2[[#This Row],[Calcul NR]],0)/2+Tableau2[[#This Row],[Correction]]</f>
        <v>0</v>
      </c>
      <c r="I223" s="11">
        <v>100</v>
      </c>
      <c r="J223" s="13">
        <v>100</v>
      </c>
      <c r="K223" s="15">
        <f>MAX(ROUND(K222+IF(P222&lt;GLYCT3_MIN,-INCR_ALGO*IF(O222&gt;10,2,1),0)+IF(AND(P222&gt;=GLYCT3_MAX,P221&gt;=GLYCT3_MAX,P220&gt;=GLYCT3_MAX),INCR_ALGO*IF(O222&gt;10,2,1),0),2),0)</f>
        <v>1</v>
      </c>
      <c r="L223" s="15">
        <v>0</v>
      </c>
      <c r="M223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23" s="20">
        <f>Tableau2[[#This Row],[Algo (M)]]*Tableau2[[#This Row],[Glucides (M)]]/10</f>
        <v>0</v>
      </c>
      <c r="O223" s="20">
        <f>ROUND(2*Tableau2[[#This Row],[Calcul NR (M)]],0)/2+Tableau2[[#This Row],[Correction (M)]]</f>
        <v>0</v>
      </c>
      <c r="P223" s="13">
        <v>100</v>
      </c>
      <c r="Q223" s="18">
        <v>100</v>
      </c>
      <c r="R223" s="16">
        <f>MAX(ROUND(R222+IF(X222&lt;GLYCT3_MIN,-INCR_ALGO*IF(V222&gt;10,2,1),0)+IF(AND(X222&gt;GLYCT3_MAX,X221&gt;GLYCT3_MAX,X220&gt;GLYCT3_MAX),INCR_ALGO*IF(V222&gt;10,2,1),0),2),0)</f>
        <v>1</v>
      </c>
      <c r="S223" s="16">
        <v>0</v>
      </c>
      <c r="T223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23" s="21">
        <f>Tableau2[[#This Row],[Algo (S)]]*Tableau2[[#This Row],[Glucides (S)]]/10</f>
        <v>0</v>
      </c>
      <c r="V223" s="21">
        <f>ROUND(2*Tableau2[[#This Row],[Calcul NR (S)]],0)/2+Tableau2[[#This Row],[Correction (S)]]</f>
        <v>0</v>
      </c>
      <c r="W223" s="16">
        <v>10</v>
      </c>
      <c r="X223" s="18">
        <v>100</v>
      </c>
      <c r="Y223" s="21"/>
      <c r="Z223" s="22"/>
    </row>
    <row r="224" spans="1:26" x14ac:dyDescent="0.3">
      <c r="A224" s="36" t="s">
        <v>30</v>
      </c>
      <c r="B224" s="37">
        <v>45513</v>
      </c>
      <c r="C224" s="11">
        <v>100</v>
      </c>
      <c r="D224" s="19">
        <f>MAX(ROUND(D223+IF(I223&lt;GLYCT3_MIN,-INCR_ALGO*IF(H223&gt;10,2,1),0)+IF(AND(I223&gt;=GLYCT3_MAX,I222&gt;=GLYCT3_MAX,I221&gt;=GLYCT3_MAX),INCR_ALGO*IF(H223&gt;10,2,1),0),2),0)</f>
        <v>1</v>
      </c>
      <c r="E224" s="14">
        <v>0</v>
      </c>
      <c r="F224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24" s="29">
        <f>Tableau2[[#This Row],[Algo]]*Tableau2[[#This Row],[Glucides]]/10</f>
        <v>0</v>
      </c>
      <c r="H224" s="19">
        <f>ROUND(2*Tableau2[[#This Row],[Calcul NR]],0)/2+Tableau2[[#This Row],[Correction]]</f>
        <v>0</v>
      </c>
      <c r="I224" s="11">
        <v>100</v>
      </c>
      <c r="J224" s="13">
        <v>100</v>
      </c>
      <c r="K224" s="15">
        <f>MAX(ROUND(K223+IF(P223&lt;GLYCT3_MIN,-INCR_ALGO*IF(O223&gt;10,2,1),0)+IF(AND(P223&gt;=GLYCT3_MAX,P222&gt;=GLYCT3_MAX,P221&gt;=GLYCT3_MAX),INCR_ALGO*IF(O223&gt;10,2,1),0),2),0)</f>
        <v>1</v>
      </c>
      <c r="L224" s="15">
        <v>0</v>
      </c>
      <c r="M224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24" s="20">
        <f>Tableau2[[#This Row],[Algo (M)]]*Tableau2[[#This Row],[Glucides (M)]]/10</f>
        <v>0</v>
      </c>
      <c r="O224" s="20">
        <f>ROUND(2*Tableau2[[#This Row],[Calcul NR (M)]],0)/2+Tableau2[[#This Row],[Correction (M)]]</f>
        <v>0</v>
      </c>
      <c r="P224" s="13">
        <v>100</v>
      </c>
      <c r="Q224" s="18">
        <v>100</v>
      </c>
      <c r="R224" s="16">
        <f>MAX(ROUND(R223+IF(X223&lt;GLYCT3_MIN,-INCR_ALGO*IF(V223&gt;10,2,1),0)+IF(AND(X223&gt;GLYCT3_MAX,X222&gt;GLYCT3_MAX,X221&gt;GLYCT3_MAX),INCR_ALGO*IF(V223&gt;10,2,1),0),2),0)</f>
        <v>1</v>
      </c>
      <c r="S224" s="16">
        <v>0</v>
      </c>
      <c r="T224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24" s="21">
        <f>Tableau2[[#This Row],[Algo (S)]]*Tableau2[[#This Row],[Glucides (S)]]/10</f>
        <v>0</v>
      </c>
      <c r="V224" s="21">
        <f>ROUND(2*Tableau2[[#This Row],[Calcul NR (S)]],0)/2+Tableau2[[#This Row],[Correction (S)]]</f>
        <v>0</v>
      </c>
      <c r="W224" s="16">
        <v>10</v>
      </c>
      <c r="X224" s="18">
        <v>100</v>
      </c>
      <c r="Y224" s="21"/>
      <c r="Z224" s="22"/>
    </row>
    <row r="225" spans="1:26" x14ac:dyDescent="0.3">
      <c r="A225" s="36" t="s">
        <v>31</v>
      </c>
      <c r="B225" s="37">
        <v>45514</v>
      </c>
      <c r="C225" s="11">
        <v>100</v>
      </c>
      <c r="D225" s="19">
        <f>MAX(ROUND(D224+IF(I224&lt;GLYCT3_MIN,-INCR_ALGO*IF(H224&gt;10,2,1),0)+IF(AND(I224&gt;=GLYCT3_MAX,I223&gt;=GLYCT3_MAX,I222&gt;=GLYCT3_MAX),INCR_ALGO*IF(H224&gt;10,2,1),0),2),0)</f>
        <v>1</v>
      </c>
      <c r="E225" s="14">
        <v>0</v>
      </c>
      <c r="F225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25" s="29">
        <f>Tableau2[[#This Row],[Algo]]*Tableau2[[#This Row],[Glucides]]/10</f>
        <v>0</v>
      </c>
      <c r="H225" s="19">
        <f>ROUND(2*Tableau2[[#This Row],[Calcul NR]],0)/2+Tableau2[[#This Row],[Correction]]</f>
        <v>0</v>
      </c>
      <c r="I225" s="11">
        <v>100</v>
      </c>
      <c r="J225" s="13">
        <v>100</v>
      </c>
      <c r="K225" s="15">
        <f>MAX(ROUND(K224+IF(P224&lt;GLYCT3_MIN,-INCR_ALGO*IF(O224&gt;10,2,1),0)+IF(AND(P224&gt;=GLYCT3_MAX,P223&gt;=GLYCT3_MAX,P222&gt;=GLYCT3_MAX),INCR_ALGO*IF(O224&gt;10,2,1),0),2),0)</f>
        <v>1</v>
      </c>
      <c r="L225" s="15">
        <v>0</v>
      </c>
      <c r="M225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25" s="20">
        <f>Tableau2[[#This Row],[Algo (M)]]*Tableau2[[#This Row],[Glucides (M)]]/10</f>
        <v>0</v>
      </c>
      <c r="O225" s="20">
        <f>ROUND(2*Tableau2[[#This Row],[Calcul NR (M)]],0)/2+Tableau2[[#This Row],[Correction (M)]]</f>
        <v>0</v>
      </c>
      <c r="P225" s="13">
        <v>100</v>
      </c>
      <c r="Q225" s="18">
        <v>100</v>
      </c>
      <c r="R225" s="16">
        <f>MAX(ROUND(R224+IF(X224&lt;GLYCT3_MIN,-INCR_ALGO*IF(V224&gt;10,2,1),0)+IF(AND(X224&gt;GLYCT3_MAX,X223&gt;GLYCT3_MAX,X222&gt;GLYCT3_MAX),INCR_ALGO*IF(V224&gt;10,2,1),0),2),0)</f>
        <v>1</v>
      </c>
      <c r="S225" s="16">
        <v>0</v>
      </c>
      <c r="T225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25" s="21">
        <f>Tableau2[[#This Row],[Algo (S)]]*Tableau2[[#This Row],[Glucides (S)]]/10</f>
        <v>0</v>
      </c>
      <c r="V225" s="21">
        <f>ROUND(2*Tableau2[[#This Row],[Calcul NR (S)]],0)/2+Tableau2[[#This Row],[Correction (S)]]</f>
        <v>0</v>
      </c>
      <c r="W225" s="16">
        <v>10</v>
      </c>
      <c r="X225" s="18">
        <v>100</v>
      </c>
      <c r="Y225" s="21"/>
      <c r="Z225" s="22"/>
    </row>
    <row r="226" spans="1:26" x14ac:dyDescent="0.3">
      <c r="A226" s="36" t="s">
        <v>32</v>
      </c>
      <c r="B226" s="37">
        <v>45515</v>
      </c>
      <c r="C226" s="11">
        <v>100</v>
      </c>
      <c r="D226" s="19">
        <f>MAX(ROUND(D225+IF(I225&lt;GLYCT3_MIN,-INCR_ALGO*IF(H225&gt;10,2,1),0)+IF(AND(I225&gt;=GLYCT3_MAX,I224&gt;=GLYCT3_MAX,I223&gt;=GLYCT3_MAX),INCR_ALGO*IF(H225&gt;10,2,1),0),2),0)</f>
        <v>1</v>
      </c>
      <c r="E226" s="14">
        <v>0</v>
      </c>
      <c r="F226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26" s="29">
        <f>Tableau2[[#This Row],[Algo]]*Tableau2[[#This Row],[Glucides]]/10</f>
        <v>0</v>
      </c>
      <c r="H226" s="19">
        <f>ROUND(2*Tableau2[[#This Row],[Calcul NR]],0)/2+Tableau2[[#This Row],[Correction]]</f>
        <v>0</v>
      </c>
      <c r="I226" s="11">
        <v>100</v>
      </c>
      <c r="J226" s="13">
        <v>100</v>
      </c>
      <c r="K226" s="15">
        <f>MAX(ROUND(K225+IF(P225&lt;GLYCT3_MIN,-INCR_ALGO*IF(O225&gt;10,2,1),0)+IF(AND(P225&gt;=GLYCT3_MAX,P224&gt;=GLYCT3_MAX,P223&gt;=GLYCT3_MAX),INCR_ALGO*IF(O225&gt;10,2,1),0),2),0)</f>
        <v>1</v>
      </c>
      <c r="L226" s="15">
        <v>0</v>
      </c>
      <c r="M226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26" s="20">
        <f>Tableau2[[#This Row],[Algo (M)]]*Tableau2[[#This Row],[Glucides (M)]]/10</f>
        <v>0</v>
      </c>
      <c r="O226" s="20">
        <f>ROUND(2*Tableau2[[#This Row],[Calcul NR (M)]],0)/2+Tableau2[[#This Row],[Correction (M)]]</f>
        <v>0</v>
      </c>
      <c r="P226" s="13">
        <v>100</v>
      </c>
      <c r="Q226" s="18">
        <v>100</v>
      </c>
      <c r="R226" s="16">
        <f>MAX(ROUND(R225+IF(X225&lt;GLYCT3_MIN,-INCR_ALGO*IF(V225&gt;10,2,1),0)+IF(AND(X225&gt;GLYCT3_MAX,X224&gt;GLYCT3_MAX,X223&gt;GLYCT3_MAX),INCR_ALGO*IF(V225&gt;10,2,1),0),2),0)</f>
        <v>1</v>
      </c>
      <c r="S226" s="16">
        <v>0</v>
      </c>
      <c r="T226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26" s="21">
        <f>Tableau2[[#This Row],[Algo (S)]]*Tableau2[[#This Row],[Glucides (S)]]/10</f>
        <v>0</v>
      </c>
      <c r="V226" s="21">
        <f>ROUND(2*Tableau2[[#This Row],[Calcul NR (S)]],0)/2+Tableau2[[#This Row],[Correction (S)]]</f>
        <v>0</v>
      </c>
      <c r="W226" s="16">
        <v>10</v>
      </c>
      <c r="X226" s="18">
        <v>100</v>
      </c>
      <c r="Y226" s="21"/>
      <c r="Z226" s="22"/>
    </row>
    <row r="227" spans="1:26" x14ac:dyDescent="0.3">
      <c r="A227" s="36" t="s">
        <v>28</v>
      </c>
      <c r="B227" s="37">
        <v>45516</v>
      </c>
      <c r="C227" s="11">
        <v>100</v>
      </c>
      <c r="D227" s="19">
        <f>MAX(ROUND(D226+IF(I226&lt;GLYCT3_MIN,-INCR_ALGO*IF(H226&gt;10,2,1),0)+IF(AND(I226&gt;=GLYCT3_MAX,I225&gt;=GLYCT3_MAX,I224&gt;=GLYCT3_MAX),INCR_ALGO*IF(H226&gt;10,2,1),0),2),0)</f>
        <v>1</v>
      </c>
      <c r="E227" s="14">
        <v>0</v>
      </c>
      <c r="F227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27" s="29">
        <f>Tableau2[[#This Row],[Algo]]*Tableau2[[#This Row],[Glucides]]/10</f>
        <v>0</v>
      </c>
      <c r="H227" s="19">
        <f>ROUND(2*Tableau2[[#This Row],[Calcul NR]],0)/2+Tableau2[[#This Row],[Correction]]</f>
        <v>0</v>
      </c>
      <c r="I227" s="11">
        <v>100</v>
      </c>
      <c r="J227" s="13">
        <v>100</v>
      </c>
      <c r="K227" s="15">
        <f>MAX(ROUND(K226+IF(P226&lt;GLYCT3_MIN,-INCR_ALGO*IF(O226&gt;10,2,1),0)+IF(AND(P226&gt;=GLYCT3_MAX,P225&gt;=GLYCT3_MAX,P224&gt;=GLYCT3_MAX),INCR_ALGO*IF(O226&gt;10,2,1),0),2),0)</f>
        <v>1</v>
      </c>
      <c r="L227" s="15">
        <v>0</v>
      </c>
      <c r="M227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27" s="20">
        <f>Tableau2[[#This Row],[Algo (M)]]*Tableau2[[#This Row],[Glucides (M)]]/10</f>
        <v>0</v>
      </c>
      <c r="O227" s="20">
        <f>ROUND(2*Tableau2[[#This Row],[Calcul NR (M)]],0)/2+Tableau2[[#This Row],[Correction (M)]]</f>
        <v>0</v>
      </c>
      <c r="P227" s="13">
        <v>100</v>
      </c>
      <c r="Q227" s="18">
        <v>100</v>
      </c>
      <c r="R227" s="16">
        <f>MAX(ROUND(R226+IF(X226&lt;GLYCT3_MIN,-INCR_ALGO*IF(V226&gt;10,2,1),0)+IF(AND(X226&gt;GLYCT3_MAX,X225&gt;GLYCT3_MAX,X224&gt;GLYCT3_MAX),INCR_ALGO*IF(V226&gt;10,2,1),0),2),0)</f>
        <v>1</v>
      </c>
      <c r="S227" s="16">
        <v>0</v>
      </c>
      <c r="T227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27" s="21">
        <f>Tableau2[[#This Row],[Algo (S)]]*Tableau2[[#This Row],[Glucides (S)]]/10</f>
        <v>0</v>
      </c>
      <c r="V227" s="21">
        <f>ROUND(2*Tableau2[[#This Row],[Calcul NR (S)]],0)/2+Tableau2[[#This Row],[Correction (S)]]</f>
        <v>0</v>
      </c>
      <c r="W227" s="16">
        <v>10</v>
      </c>
      <c r="X227" s="18">
        <v>100</v>
      </c>
      <c r="Y227" s="21"/>
      <c r="Z227" s="22"/>
    </row>
    <row r="228" spans="1:26" x14ac:dyDescent="0.3">
      <c r="A228" s="36" t="s">
        <v>27</v>
      </c>
      <c r="B228" s="37">
        <v>45517</v>
      </c>
      <c r="C228" s="11">
        <v>100</v>
      </c>
      <c r="D228" s="19">
        <f>MAX(ROUND(D227+IF(I227&lt;GLYCT3_MIN,-INCR_ALGO*IF(H227&gt;10,2,1),0)+IF(AND(I227&gt;=GLYCT3_MAX,I226&gt;=GLYCT3_MAX,I225&gt;=GLYCT3_MAX),INCR_ALGO*IF(H227&gt;10,2,1),0),2),0)</f>
        <v>1</v>
      </c>
      <c r="E228" s="14">
        <v>0</v>
      </c>
      <c r="F228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28" s="29">
        <f>Tableau2[[#This Row],[Algo]]*Tableau2[[#This Row],[Glucides]]/10</f>
        <v>0</v>
      </c>
      <c r="H228" s="19">
        <f>ROUND(2*Tableau2[[#This Row],[Calcul NR]],0)/2+Tableau2[[#This Row],[Correction]]</f>
        <v>0</v>
      </c>
      <c r="I228" s="11">
        <v>100</v>
      </c>
      <c r="J228" s="13">
        <v>100</v>
      </c>
      <c r="K228" s="15">
        <f>MAX(ROUND(K227+IF(P227&lt;GLYCT3_MIN,-INCR_ALGO*IF(O227&gt;10,2,1),0)+IF(AND(P227&gt;=GLYCT3_MAX,P226&gt;=GLYCT3_MAX,P225&gt;=GLYCT3_MAX),INCR_ALGO*IF(O227&gt;10,2,1),0),2),0)</f>
        <v>1</v>
      </c>
      <c r="L228" s="15">
        <v>0</v>
      </c>
      <c r="M228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28" s="20">
        <f>Tableau2[[#This Row],[Algo (M)]]*Tableau2[[#This Row],[Glucides (M)]]/10</f>
        <v>0</v>
      </c>
      <c r="O228" s="20">
        <f>ROUND(2*Tableau2[[#This Row],[Calcul NR (M)]],0)/2+Tableau2[[#This Row],[Correction (M)]]</f>
        <v>0</v>
      </c>
      <c r="P228" s="13">
        <v>100</v>
      </c>
      <c r="Q228" s="18">
        <v>100</v>
      </c>
      <c r="R228" s="16">
        <f>MAX(ROUND(R227+IF(X227&lt;GLYCT3_MIN,-INCR_ALGO*IF(V227&gt;10,2,1),0)+IF(AND(X227&gt;GLYCT3_MAX,X226&gt;GLYCT3_MAX,X225&gt;GLYCT3_MAX),INCR_ALGO*IF(V227&gt;10,2,1),0),2),0)</f>
        <v>1</v>
      </c>
      <c r="S228" s="16">
        <v>0</v>
      </c>
      <c r="T228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28" s="21">
        <f>Tableau2[[#This Row],[Algo (S)]]*Tableau2[[#This Row],[Glucides (S)]]/10</f>
        <v>0</v>
      </c>
      <c r="V228" s="21">
        <f>ROUND(2*Tableau2[[#This Row],[Calcul NR (S)]],0)/2+Tableau2[[#This Row],[Correction (S)]]</f>
        <v>0</v>
      </c>
      <c r="W228" s="16">
        <v>10</v>
      </c>
      <c r="X228" s="18">
        <v>100</v>
      </c>
      <c r="Y228" s="21"/>
      <c r="Z228" s="22"/>
    </row>
    <row r="229" spans="1:26" x14ac:dyDescent="0.3">
      <c r="A229" s="36" t="s">
        <v>33</v>
      </c>
      <c r="B229" s="37">
        <v>45518</v>
      </c>
      <c r="C229" s="11">
        <v>100</v>
      </c>
      <c r="D229" s="19">
        <f>MAX(ROUND(D228+IF(I228&lt;GLYCT3_MIN,-INCR_ALGO*IF(H228&gt;10,2,1),0)+IF(AND(I228&gt;=GLYCT3_MAX,I227&gt;=GLYCT3_MAX,I226&gt;=GLYCT3_MAX),INCR_ALGO*IF(H228&gt;10,2,1),0),2),0)</f>
        <v>1</v>
      </c>
      <c r="E229" s="14">
        <v>0</v>
      </c>
      <c r="F229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29" s="29">
        <f>Tableau2[[#This Row],[Algo]]*Tableau2[[#This Row],[Glucides]]/10</f>
        <v>0</v>
      </c>
      <c r="H229" s="19">
        <f>ROUND(2*Tableau2[[#This Row],[Calcul NR]],0)/2+Tableau2[[#This Row],[Correction]]</f>
        <v>0</v>
      </c>
      <c r="I229" s="11">
        <v>100</v>
      </c>
      <c r="J229" s="13">
        <v>100</v>
      </c>
      <c r="K229" s="15">
        <f>MAX(ROUND(K228+IF(P228&lt;GLYCT3_MIN,-INCR_ALGO*IF(O228&gt;10,2,1),0)+IF(AND(P228&gt;=GLYCT3_MAX,P227&gt;=GLYCT3_MAX,P226&gt;=GLYCT3_MAX),INCR_ALGO*IF(O228&gt;10,2,1),0),2),0)</f>
        <v>1</v>
      </c>
      <c r="L229" s="15">
        <v>0</v>
      </c>
      <c r="M229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29" s="20">
        <f>Tableau2[[#This Row],[Algo (M)]]*Tableau2[[#This Row],[Glucides (M)]]/10</f>
        <v>0</v>
      </c>
      <c r="O229" s="20">
        <f>ROUND(2*Tableau2[[#This Row],[Calcul NR (M)]],0)/2+Tableau2[[#This Row],[Correction (M)]]</f>
        <v>0</v>
      </c>
      <c r="P229" s="13">
        <v>100</v>
      </c>
      <c r="Q229" s="18">
        <v>100</v>
      </c>
      <c r="R229" s="16">
        <f>MAX(ROUND(R228+IF(X228&lt;GLYCT3_MIN,-INCR_ALGO*IF(V228&gt;10,2,1),0)+IF(AND(X228&gt;GLYCT3_MAX,X227&gt;GLYCT3_MAX,X226&gt;GLYCT3_MAX),INCR_ALGO*IF(V228&gt;10,2,1),0),2),0)</f>
        <v>1</v>
      </c>
      <c r="S229" s="16">
        <v>0</v>
      </c>
      <c r="T229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29" s="21">
        <f>Tableau2[[#This Row],[Algo (S)]]*Tableau2[[#This Row],[Glucides (S)]]/10</f>
        <v>0</v>
      </c>
      <c r="V229" s="21">
        <f>ROUND(2*Tableau2[[#This Row],[Calcul NR (S)]],0)/2+Tableau2[[#This Row],[Correction (S)]]</f>
        <v>0</v>
      </c>
      <c r="W229" s="16">
        <v>10</v>
      </c>
      <c r="X229" s="18">
        <v>100</v>
      </c>
      <c r="Y229" s="21"/>
      <c r="Z229" s="22"/>
    </row>
    <row r="230" spans="1:26" x14ac:dyDescent="0.3">
      <c r="A230" s="36" t="s">
        <v>29</v>
      </c>
      <c r="B230" s="37">
        <v>45519</v>
      </c>
      <c r="C230" s="11">
        <v>100</v>
      </c>
      <c r="D230" s="19">
        <f>MAX(ROUND(D229+IF(I229&lt;GLYCT3_MIN,-INCR_ALGO*IF(H229&gt;10,2,1),0)+IF(AND(I229&gt;=GLYCT3_MAX,I228&gt;=GLYCT3_MAX,I227&gt;=GLYCT3_MAX),INCR_ALGO*IF(H229&gt;10,2,1),0),2),0)</f>
        <v>1</v>
      </c>
      <c r="E230" s="14">
        <v>0</v>
      </c>
      <c r="F230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30" s="29">
        <f>Tableau2[[#This Row],[Algo]]*Tableau2[[#This Row],[Glucides]]/10</f>
        <v>0</v>
      </c>
      <c r="H230" s="19">
        <f>ROUND(2*Tableau2[[#This Row],[Calcul NR]],0)/2+Tableau2[[#This Row],[Correction]]</f>
        <v>0</v>
      </c>
      <c r="I230" s="11">
        <v>100</v>
      </c>
      <c r="J230" s="13">
        <v>100</v>
      </c>
      <c r="K230" s="15">
        <f>MAX(ROUND(K229+IF(P229&lt;GLYCT3_MIN,-INCR_ALGO*IF(O229&gt;10,2,1),0)+IF(AND(P229&gt;=GLYCT3_MAX,P228&gt;=GLYCT3_MAX,P227&gt;=GLYCT3_MAX),INCR_ALGO*IF(O229&gt;10,2,1),0),2),0)</f>
        <v>1</v>
      </c>
      <c r="L230" s="15">
        <v>0</v>
      </c>
      <c r="M230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30" s="20">
        <f>Tableau2[[#This Row],[Algo (M)]]*Tableau2[[#This Row],[Glucides (M)]]/10</f>
        <v>0</v>
      </c>
      <c r="O230" s="20">
        <f>ROUND(2*Tableau2[[#This Row],[Calcul NR (M)]],0)/2+Tableau2[[#This Row],[Correction (M)]]</f>
        <v>0</v>
      </c>
      <c r="P230" s="13">
        <v>100</v>
      </c>
      <c r="Q230" s="18">
        <v>100</v>
      </c>
      <c r="R230" s="16">
        <f>MAX(ROUND(R229+IF(X229&lt;GLYCT3_MIN,-INCR_ALGO*IF(V229&gt;10,2,1),0)+IF(AND(X229&gt;GLYCT3_MAX,X228&gt;GLYCT3_MAX,X227&gt;GLYCT3_MAX),INCR_ALGO*IF(V229&gt;10,2,1),0),2),0)</f>
        <v>1</v>
      </c>
      <c r="S230" s="16">
        <v>0</v>
      </c>
      <c r="T230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30" s="21">
        <f>Tableau2[[#This Row],[Algo (S)]]*Tableau2[[#This Row],[Glucides (S)]]/10</f>
        <v>0</v>
      </c>
      <c r="V230" s="21">
        <f>ROUND(2*Tableau2[[#This Row],[Calcul NR (S)]],0)/2+Tableau2[[#This Row],[Correction (S)]]</f>
        <v>0</v>
      </c>
      <c r="W230" s="16">
        <v>10</v>
      </c>
      <c r="X230" s="18">
        <v>100</v>
      </c>
      <c r="Y230" s="21"/>
      <c r="Z230" s="22"/>
    </row>
    <row r="231" spans="1:26" x14ac:dyDescent="0.3">
      <c r="A231" s="36" t="s">
        <v>30</v>
      </c>
      <c r="B231" s="37">
        <v>45520</v>
      </c>
      <c r="C231" s="11">
        <v>100</v>
      </c>
      <c r="D231" s="19">
        <f>MAX(ROUND(D230+IF(I230&lt;GLYCT3_MIN,-INCR_ALGO*IF(H230&gt;10,2,1),0)+IF(AND(I230&gt;=GLYCT3_MAX,I229&gt;=GLYCT3_MAX,I228&gt;=GLYCT3_MAX),INCR_ALGO*IF(H230&gt;10,2,1),0),2),0)</f>
        <v>1</v>
      </c>
      <c r="E231" s="14">
        <v>0</v>
      </c>
      <c r="F231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31" s="29">
        <f>Tableau2[[#This Row],[Algo]]*Tableau2[[#This Row],[Glucides]]/10</f>
        <v>0</v>
      </c>
      <c r="H231" s="19">
        <f>ROUND(2*Tableau2[[#This Row],[Calcul NR]],0)/2+Tableau2[[#This Row],[Correction]]</f>
        <v>0</v>
      </c>
      <c r="I231" s="11">
        <v>100</v>
      </c>
      <c r="J231" s="13">
        <v>100</v>
      </c>
      <c r="K231" s="15">
        <f>MAX(ROUND(K230+IF(P230&lt;GLYCT3_MIN,-INCR_ALGO*IF(O230&gt;10,2,1),0)+IF(AND(P230&gt;=GLYCT3_MAX,P229&gt;=GLYCT3_MAX,P228&gt;=GLYCT3_MAX),INCR_ALGO*IF(O230&gt;10,2,1),0),2),0)</f>
        <v>1</v>
      </c>
      <c r="L231" s="15">
        <v>0</v>
      </c>
      <c r="M231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31" s="20">
        <f>Tableau2[[#This Row],[Algo (M)]]*Tableau2[[#This Row],[Glucides (M)]]/10</f>
        <v>0</v>
      </c>
      <c r="O231" s="20">
        <f>ROUND(2*Tableau2[[#This Row],[Calcul NR (M)]],0)/2+Tableau2[[#This Row],[Correction (M)]]</f>
        <v>0</v>
      </c>
      <c r="P231" s="13">
        <v>100</v>
      </c>
      <c r="Q231" s="18">
        <v>100</v>
      </c>
      <c r="R231" s="16">
        <f>MAX(ROUND(R230+IF(X230&lt;GLYCT3_MIN,-INCR_ALGO*IF(V230&gt;10,2,1),0)+IF(AND(X230&gt;GLYCT3_MAX,X229&gt;GLYCT3_MAX,X228&gt;GLYCT3_MAX),INCR_ALGO*IF(V230&gt;10,2,1),0),2),0)</f>
        <v>1</v>
      </c>
      <c r="S231" s="16">
        <v>0</v>
      </c>
      <c r="T231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31" s="21">
        <f>Tableau2[[#This Row],[Algo (S)]]*Tableau2[[#This Row],[Glucides (S)]]/10</f>
        <v>0</v>
      </c>
      <c r="V231" s="21">
        <f>ROUND(2*Tableau2[[#This Row],[Calcul NR (S)]],0)/2+Tableau2[[#This Row],[Correction (S)]]</f>
        <v>0</v>
      </c>
      <c r="W231" s="16">
        <v>10</v>
      </c>
      <c r="X231" s="18">
        <v>100</v>
      </c>
      <c r="Y231" s="21"/>
      <c r="Z231" s="22"/>
    </row>
    <row r="232" spans="1:26" x14ac:dyDescent="0.3">
      <c r="A232" s="36" t="s">
        <v>31</v>
      </c>
      <c r="B232" s="37">
        <v>45521</v>
      </c>
      <c r="C232" s="11">
        <v>100</v>
      </c>
      <c r="D232" s="19">
        <f>MAX(ROUND(D231+IF(I231&lt;GLYCT3_MIN,-INCR_ALGO*IF(H231&gt;10,2,1),0)+IF(AND(I231&gt;=GLYCT3_MAX,I230&gt;=GLYCT3_MAX,I229&gt;=GLYCT3_MAX),INCR_ALGO*IF(H231&gt;10,2,1),0),2),0)</f>
        <v>1</v>
      </c>
      <c r="E232" s="14">
        <v>0</v>
      </c>
      <c r="F232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32" s="29">
        <f>Tableau2[[#This Row],[Algo]]*Tableau2[[#This Row],[Glucides]]/10</f>
        <v>0</v>
      </c>
      <c r="H232" s="19">
        <f>ROUND(2*Tableau2[[#This Row],[Calcul NR]],0)/2+Tableau2[[#This Row],[Correction]]</f>
        <v>0</v>
      </c>
      <c r="I232" s="11">
        <v>100</v>
      </c>
      <c r="J232" s="13">
        <v>100</v>
      </c>
      <c r="K232" s="15">
        <f>MAX(ROUND(K231+IF(P231&lt;GLYCT3_MIN,-INCR_ALGO*IF(O231&gt;10,2,1),0)+IF(AND(P231&gt;=GLYCT3_MAX,P230&gt;=GLYCT3_MAX,P229&gt;=GLYCT3_MAX),INCR_ALGO*IF(O231&gt;10,2,1),0),2),0)</f>
        <v>1</v>
      </c>
      <c r="L232" s="15">
        <v>0</v>
      </c>
      <c r="M232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32" s="20">
        <f>Tableau2[[#This Row],[Algo (M)]]*Tableau2[[#This Row],[Glucides (M)]]/10</f>
        <v>0</v>
      </c>
      <c r="O232" s="20">
        <f>ROUND(2*Tableau2[[#This Row],[Calcul NR (M)]],0)/2+Tableau2[[#This Row],[Correction (M)]]</f>
        <v>0</v>
      </c>
      <c r="P232" s="13">
        <v>100</v>
      </c>
      <c r="Q232" s="18">
        <v>100</v>
      </c>
      <c r="R232" s="16">
        <f>MAX(ROUND(R231+IF(X231&lt;GLYCT3_MIN,-INCR_ALGO*IF(V231&gt;10,2,1),0)+IF(AND(X231&gt;GLYCT3_MAX,X230&gt;GLYCT3_MAX,X229&gt;GLYCT3_MAX),INCR_ALGO*IF(V231&gt;10,2,1),0),2),0)</f>
        <v>1</v>
      </c>
      <c r="S232" s="16">
        <v>0</v>
      </c>
      <c r="T232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32" s="21">
        <f>Tableau2[[#This Row],[Algo (S)]]*Tableau2[[#This Row],[Glucides (S)]]/10</f>
        <v>0</v>
      </c>
      <c r="V232" s="21">
        <f>ROUND(2*Tableau2[[#This Row],[Calcul NR (S)]],0)/2+Tableau2[[#This Row],[Correction (S)]]</f>
        <v>0</v>
      </c>
      <c r="W232" s="16">
        <v>10</v>
      </c>
      <c r="X232" s="18">
        <v>100</v>
      </c>
      <c r="Y232" s="21"/>
      <c r="Z232" s="22"/>
    </row>
    <row r="233" spans="1:26" x14ac:dyDescent="0.3">
      <c r="A233" s="36" t="s">
        <v>32</v>
      </c>
      <c r="B233" s="37">
        <v>45522</v>
      </c>
      <c r="C233" s="11">
        <v>100</v>
      </c>
      <c r="D233" s="19">
        <f>MAX(ROUND(D232+IF(I232&lt;GLYCT3_MIN,-INCR_ALGO*IF(H232&gt;10,2,1),0)+IF(AND(I232&gt;=GLYCT3_MAX,I231&gt;=GLYCT3_MAX,I230&gt;=GLYCT3_MAX),INCR_ALGO*IF(H232&gt;10,2,1),0),2),0)</f>
        <v>1</v>
      </c>
      <c r="E233" s="14">
        <v>0</v>
      </c>
      <c r="F233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33" s="29">
        <f>Tableau2[[#This Row],[Algo]]*Tableau2[[#This Row],[Glucides]]/10</f>
        <v>0</v>
      </c>
      <c r="H233" s="19">
        <f>ROUND(2*Tableau2[[#This Row],[Calcul NR]],0)/2+Tableau2[[#This Row],[Correction]]</f>
        <v>0</v>
      </c>
      <c r="I233" s="11">
        <v>100</v>
      </c>
      <c r="J233" s="13">
        <v>100</v>
      </c>
      <c r="K233" s="15">
        <f>MAX(ROUND(K232+IF(P232&lt;GLYCT3_MIN,-INCR_ALGO*IF(O232&gt;10,2,1),0)+IF(AND(P232&gt;=GLYCT3_MAX,P231&gt;=GLYCT3_MAX,P230&gt;=GLYCT3_MAX),INCR_ALGO*IF(O232&gt;10,2,1),0),2),0)</f>
        <v>1</v>
      </c>
      <c r="L233" s="15">
        <v>0</v>
      </c>
      <c r="M233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33" s="20">
        <f>Tableau2[[#This Row],[Algo (M)]]*Tableau2[[#This Row],[Glucides (M)]]/10</f>
        <v>0</v>
      </c>
      <c r="O233" s="20">
        <f>ROUND(2*Tableau2[[#This Row],[Calcul NR (M)]],0)/2+Tableau2[[#This Row],[Correction (M)]]</f>
        <v>0</v>
      </c>
      <c r="P233" s="13">
        <v>100</v>
      </c>
      <c r="Q233" s="18">
        <v>100</v>
      </c>
      <c r="R233" s="16">
        <f>MAX(ROUND(R232+IF(X232&lt;GLYCT3_MIN,-INCR_ALGO*IF(V232&gt;10,2,1),0)+IF(AND(X232&gt;GLYCT3_MAX,X231&gt;GLYCT3_MAX,X230&gt;GLYCT3_MAX),INCR_ALGO*IF(V232&gt;10,2,1),0),2),0)</f>
        <v>1</v>
      </c>
      <c r="S233" s="16">
        <v>0</v>
      </c>
      <c r="T233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33" s="21">
        <f>Tableau2[[#This Row],[Algo (S)]]*Tableau2[[#This Row],[Glucides (S)]]/10</f>
        <v>0</v>
      </c>
      <c r="V233" s="21">
        <f>ROUND(2*Tableau2[[#This Row],[Calcul NR (S)]],0)/2+Tableau2[[#This Row],[Correction (S)]]</f>
        <v>0</v>
      </c>
      <c r="W233" s="16">
        <v>10</v>
      </c>
      <c r="X233" s="18">
        <v>100</v>
      </c>
      <c r="Y233" s="21"/>
      <c r="Z233" s="22"/>
    </row>
    <row r="234" spans="1:26" x14ac:dyDescent="0.3">
      <c r="A234" s="36" t="s">
        <v>28</v>
      </c>
      <c r="B234" s="37">
        <v>45523</v>
      </c>
      <c r="C234" s="11">
        <v>100</v>
      </c>
      <c r="D234" s="19">
        <f>MAX(ROUND(D233+IF(I233&lt;GLYCT3_MIN,-INCR_ALGO*IF(H233&gt;10,2,1),0)+IF(AND(I233&gt;=GLYCT3_MAX,I232&gt;=GLYCT3_MAX,I231&gt;=GLYCT3_MAX),INCR_ALGO*IF(H233&gt;10,2,1),0),2),0)</f>
        <v>1</v>
      </c>
      <c r="E234" s="14">
        <v>0</v>
      </c>
      <c r="F234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34" s="29">
        <f>Tableau2[[#This Row],[Algo]]*Tableau2[[#This Row],[Glucides]]/10</f>
        <v>0</v>
      </c>
      <c r="H234" s="19">
        <f>ROUND(2*Tableau2[[#This Row],[Calcul NR]],0)/2+Tableau2[[#This Row],[Correction]]</f>
        <v>0</v>
      </c>
      <c r="I234" s="11">
        <v>100</v>
      </c>
      <c r="J234" s="13">
        <v>100</v>
      </c>
      <c r="K234" s="15">
        <f>MAX(ROUND(K233+IF(P233&lt;GLYCT3_MIN,-INCR_ALGO*IF(O233&gt;10,2,1),0)+IF(AND(P233&gt;=GLYCT3_MAX,P232&gt;=GLYCT3_MAX,P231&gt;=GLYCT3_MAX),INCR_ALGO*IF(O233&gt;10,2,1),0),2),0)</f>
        <v>1</v>
      </c>
      <c r="L234" s="15">
        <v>0</v>
      </c>
      <c r="M234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34" s="20">
        <f>Tableau2[[#This Row],[Algo (M)]]*Tableau2[[#This Row],[Glucides (M)]]/10</f>
        <v>0</v>
      </c>
      <c r="O234" s="20">
        <f>ROUND(2*Tableau2[[#This Row],[Calcul NR (M)]],0)/2+Tableau2[[#This Row],[Correction (M)]]</f>
        <v>0</v>
      </c>
      <c r="P234" s="13">
        <v>100</v>
      </c>
      <c r="Q234" s="18">
        <v>100</v>
      </c>
      <c r="R234" s="16">
        <f>MAX(ROUND(R233+IF(X233&lt;GLYCT3_MIN,-INCR_ALGO*IF(V233&gt;10,2,1),0)+IF(AND(X233&gt;GLYCT3_MAX,X232&gt;GLYCT3_MAX,X231&gt;GLYCT3_MAX),INCR_ALGO*IF(V233&gt;10,2,1),0),2),0)</f>
        <v>1</v>
      </c>
      <c r="S234" s="16">
        <v>0</v>
      </c>
      <c r="T234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34" s="21">
        <f>Tableau2[[#This Row],[Algo (S)]]*Tableau2[[#This Row],[Glucides (S)]]/10</f>
        <v>0</v>
      </c>
      <c r="V234" s="21">
        <f>ROUND(2*Tableau2[[#This Row],[Calcul NR (S)]],0)/2+Tableau2[[#This Row],[Correction (S)]]</f>
        <v>0</v>
      </c>
      <c r="W234" s="16">
        <v>10</v>
      </c>
      <c r="X234" s="18">
        <v>100</v>
      </c>
      <c r="Y234" s="21"/>
      <c r="Z234" s="22"/>
    </row>
    <row r="235" spans="1:26" x14ac:dyDescent="0.3">
      <c r="A235" s="36" t="s">
        <v>27</v>
      </c>
      <c r="B235" s="37">
        <v>45524</v>
      </c>
      <c r="C235" s="11">
        <v>100</v>
      </c>
      <c r="D235" s="19">
        <f>MAX(ROUND(D234+IF(I234&lt;GLYCT3_MIN,-INCR_ALGO*IF(H234&gt;10,2,1),0)+IF(AND(I234&gt;=GLYCT3_MAX,I233&gt;=GLYCT3_MAX,I232&gt;=GLYCT3_MAX),INCR_ALGO*IF(H234&gt;10,2,1),0),2),0)</f>
        <v>1</v>
      </c>
      <c r="E235" s="14">
        <v>0</v>
      </c>
      <c r="F235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35" s="29">
        <f>Tableau2[[#This Row],[Algo]]*Tableau2[[#This Row],[Glucides]]/10</f>
        <v>0</v>
      </c>
      <c r="H235" s="19">
        <f>ROUND(2*Tableau2[[#This Row],[Calcul NR]],0)/2+Tableau2[[#This Row],[Correction]]</f>
        <v>0</v>
      </c>
      <c r="I235" s="11">
        <v>100</v>
      </c>
      <c r="J235" s="13">
        <v>100</v>
      </c>
      <c r="K235" s="15">
        <f>MAX(ROUND(K234+IF(P234&lt;GLYCT3_MIN,-INCR_ALGO*IF(O234&gt;10,2,1),0)+IF(AND(P234&gt;=GLYCT3_MAX,P233&gt;=GLYCT3_MAX,P232&gt;=GLYCT3_MAX),INCR_ALGO*IF(O234&gt;10,2,1),0),2),0)</f>
        <v>1</v>
      </c>
      <c r="L235" s="15">
        <v>0</v>
      </c>
      <c r="M235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35" s="20">
        <f>Tableau2[[#This Row],[Algo (M)]]*Tableau2[[#This Row],[Glucides (M)]]/10</f>
        <v>0</v>
      </c>
      <c r="O235" s="20">
        <f>ROUND(2*Tableau2[[#This Row],[Calcul NR (M)]],0)/2+Tableau2[[#This Row],[Correction (M)]]</f>
        <v>0</v>
      </c>
      <c r="P235" s="13">
        <v>100</v>
      </c>
      <c r="Q235" s="18">
        <v>100</v>
      </c>
      <c r="R235" s="16">
        <f>MAX(ROUND(R234+IF(X234&lt;GLYCT3_MIN,-INCR_ALGO*IF(V234&gt;10,2,1),0)+IF(AND(X234&gt;GLYCT3_MAX,X233&gt;GLYCT3_MAX,X232&gt;GLYCT3_MAX),INCR_ALGO*IF(V234&gt;10,2,1),0),2),0)</f>
        <v>1</v>
      </c>
      <c r="S235" s="16">
        <v>0</v>
      </c>
      <c r="T235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35" s="21">
        <f>Tableau2[[#This Row],[Algo (S)]]*Tableau2[[#This Row],[Glucides (S)]]/10</f>
        <v>0</v>
      </c>
      <c r="V235" s="21">
        <f>ROUND(2*Tableau2[[#This Row],[Calcul NR (S)]],0)/2+Tableau2[[#This Row],[Correction (S)]]</f>
        <v>0</v>
      </c>
      <c r="W235" s="16">
        <v>10</v>
      </c>
      <c r="X235" s="18">
        <v>100</v>
      </c>
      <c r="Y235" s="21"/>
      <c r="Z235" s="22"/>
    </row>
    <row r="236" spans="1:26" x14ac:dyDescent="0.3">
      <c r="A236" s="36" t="s">
        <v>33</v>
      </c>
      <c r="B236" s="37">
        <v>45525</v>
      </c>
      <c r="C236" s="11">
        <v>100</v>
      </c>
      <c r="D236" s="19">
        <f>MAX(ROUND(D235+IF(I235&lt;GLYCT3_MIN,-INCR_ALGO*IF(H235&gt;10,2,1),0)+IF(AND(I235&gt;=GLYCT3_MAX,I234&gt;=GLYCT3_MAX,I233&gt;=GLYCT3_MAX),INCR_ALGO*IF(H235&gt;10,2,1),0),2),0)</f>
        <v>1</v>
      </c>
      <c r="E236" s="14">
        <v>0</v>
      </c>
      <c r="F236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36" s="29">
        <f>Tableau2[[#This Row],[Algo]]*Tableau2[[#This Row],[Glucides]]/10</f>
        <v>0</v>
      </c>
      <c r="H236" s="19">
        <f>ROUND(2*Tableau2[[#This Row],[Calcul NR]],0)/2+Tableau2[[#This Row],[Correction]]</f>
        <v>0</v>
      </c>
      <c r="I236" s="11">
        <v>100</v>
      </c>
      <c r="J236" s="13">
        <v>100</v>
      </c>
      <c r="K236" s="15">
        <f>MAX(ROUND(K235+IF(P235&lt;GLYCT3_MIN,-INCR_ALGO*IF(O235&gt;10,2,1),0)+IF(AND(P235&gt;=GLYCT3_MAX,P234&gt;=GLYCT3_MAX,P233&gt;=GLYCT3_MAX),INCR_ALGO*IF(O235&gt;10,2,1),0),2),0)</f>
        <v>1</v>
      </c>
      <c r="L236" s="15">
        <v>0</v>
      </c>
      <c r="M236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36" s="20">
        <f>Tableau2[[#This Row],[Algo (M)]]*Tableau2[[#This Row],[Glucides (M)]]/10</f>
        <v>0</v>
      </c>
      <c r="O236" s="20">
        <f>ROUND(2*Tableau2[[#This Row],[Calcul NR (M)]],0)/2+Tableau2[[#This Row],[Correction (M)]]</f>
        <v>0</v>
      </c>
      <c r="P236" s="13">
        <v>100</v>
      </c>
      <c r="Q236" s="18">
        <v>100</v>
      </c>
      <c r="R236" s="16">
        <f>MAX(ROUND(R235+IF(X235&lt;GLYCT3_MIN,-INCR_ALGO*IF(V235&gt;10,2,1),0)+IF(AND(X235&gt;GLYCT3_MAX,X234&gt;GLYCT3_MAX,X233&gt;GLYCT3_MAX),INCR_ALGO*IF(V235&gt;10,2,1),0),2),0)</f>
        <v>1</v>
      </c>
      <c r="S236" s="16">
        <v>0</v>
      </c>
      <c r="T236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36" s="21">
        <f>Tableau2[[#This Row],[Algo (S)]]*Tableau2[[#This Row],[Glucides (S)]]/10</f>
        <v>0</v>
      </c>
      <c r="V236" s="21">
        <f>ROUND(2*Tableau2[[#This Row],[Calcul NR (S)]],0)/2+Tableau2[[#This Row],[Correction (S)]]</f>
        <v>0</v>
      </c>
      <c r="W236" s="16">
        <v>10</v>
      </c>
      <c r="X236" s="18">
        <v>100</v>
      </c>
      <c r="Y236" s="21"/>
      <c r="Z236" s="22"/>
    </row>
    <row r="237" spans="1:26" x14ac:dyDescent="0.3">
      <c r="A237" s="36" t="s">
        <v>29</v>
      </c>
      <c r="B237" s="37">
        <v>45526</v>
      </c>
      <c r="C237" s="11">
        <v>100</v>
      </c>
      <c r="D237" s="19">
        <f>MAX(ROUND(D236+IF(I236&lt;GLYCT3_MIN,-INCR_ALGO*IF(H236&gt;10,2,1),0)+IF(AND(I236&gt;=GLYCT3_MAX,I235&gt;=GLYCT3_MAX,I234&gt;=GLYCT3_MAX),INCR_ALGO*IF(H236&gt;10,2,1),0),2),0)</f>
        <v>1</v>
      </c>
      <c r="E237" s="14">
        <v>0</v>
      </c>
      <c r="F237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37" s="29">
        <f>Tableau2[[#This Row],[Algo]]*Tableau2[[#This Row],[Glucides]]/10</f>
        <v>0</v>
      </c>
      <c r="H237" s="19">
        <f>ROUND(2*Tableau2[[#This Row],[Calcul NR]],0)/2+Tableau2[[#This Row],[Correction]]</f>
        <v>0</v>
      </c>
      <c r="I237" s="11">
        <v>100</v>
      </c>
      <c r="J237" s="13">
        <v>100</v>
      </c>
      <c r="K237" s="15">
        <f>MAX(ROUND(K236+IF(P236&lt;GLYCT3_MIN,-INCR_ALGO*IF(O236&gt;10,2,1),0)+IF(AND(P236&gt;=GLYCT3_MAX,P235&gt;=GLYCT3_MAX,P234&gt;=GLYCT3_MAX),INCR_ALGO*IF(O236&gt;10,2,1),0),2),0)</f>
        <v>1</v>
      </c>
      <c r="L237" s="15">
        <v>0</v>
      </c>
      <c r="M237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37" s="20">
        <f>Tableau2[[#This Row],[Algo (M)]]*Tableau2[[#This Row],[Glucides (M)]]/10</f>
        <v>0</v>
      </c>
      <c r="O237" s="20">
        <f>ROUND(2*Tableau2[[#This Row],[Calcul NR (M)]],0)/2+Tableau2[[#This Row],[Correction (M)]]</f>
        <v>0</v>
      </c>
      <c r="P237" s="13">
        <v>100</v>
      </c>
      <c r="Q237" s="18">
        <v>100</v>
      </c>
      <c r="R237" s="16">
        <f>MAX(ROUND(R236+IF(X236&lt;GLYCT3_MIN,-INCR_ALGO*IF(V236&gt;10,2,1),0)+IF(AND(X236&gt;GLYCT3_MAX,X235&gt;GLYCT3_MAX,X234&gt;GLYCT3_MAX),INCR_ALGO*IF(V236&gt;10,2,1),0),2),0)</f>
        <v>1</v>
      </c>
      <c r="S237" s="16">
        <v>0</v>
      </c>
      <c r="T237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37" s="21">
        <f>Tableau2[[#This Row],[Algo (S)]]*Tableau2[[#This Row],[Glucides (S)]]/10</f>
        <v>0</v>
      </c>
      <c r="V237" s="21">
        <f>ROUND(2*Tableau2[[#This Row],[Calcul NR (S)]],0)/2+Tableau2[[#This Row],[Correction (S)]]</f>
        <v>0</v>
      </c>
      <c r="W237" s="16">
        <v>10</v>
      </c>
      <c r="X237" s="18">
        <v>100</v>
      </c>
      <c r="Y237" s="21"/>
      <c r="Z237" s="22"/>
    </row>
    <row r="238" spans="1:26" x14ac:dyDescent="0.3">
      <c r="A238" s="36" t="s">
        <v>30</v>
      </c>
      <c r="B238" s="37">
        <v>45527</v>
      </c>
      <c r="C238" s="11">
        <v>100</v>
      </c>
      <c r="D238" s="19">
        <f>MAX(ROUND(D237+IF(I237&lt;GLYCT3_MIN,-INCR_ALGO*IF(H237&gt;10,2,1),0)+IF(AND(I237&gt;=GLYCT3_MAX,I236&gt;=GLYCT3_MAX,I235&gt;=GLYCT3_MAX),INCR_ALGO*IF(H237&gt;10,2,1),0),2),0)</f>
        <v>1</v>
      </c>
      <c r="E238" s="14">
        <v>0</v>
      </c>
      <c r="F238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38" s="29">
        <f>Tableau2[[#This Row],[Algo]]*Tableau2[[#This Row],[Glucides]]/10</f>
        <v>0</v>
      </c>
      <c r="H238" s="19">
        <f>ROUND(2*Tableau2[[#This Row],[Calcul NR]],0)/2+Tableau2[[#This Row],[Correction]]</f>
        <v>0</v>
      </c>
      <c r="I238" s="11">
        <v>100</v>
      </c>
      <c r="J238" s="13">
        <v>100</v>
      </c>
      <c r="K238" s="15">
        <f>MAX(ROUND(K237+IF(P237&lt;GLYCT3_MIN,-INCR_ALGO*IF(O237&gt;10,2,1),0)+IF(AND(P237&gt;=GLYCT3_MAX,P236&gt;=GLYCT3_MAX,P235&gt;=GLYCT3_MAX),INCR_ALGO*IF(O237&gt;10,2,1),0),2),0)</f>
        <v>1</v>
      </c>
      <c r="L238" s="15">
        <v>0</v>
      </c>
      <c r="M238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38" s="20">
        <f>Tableau2[[#This Row],[Algo (M)]]*Tableau2[[#This Row],[Glucides (M)]]/10</f>
        <v>0</v>
      </c>
      <c r="O238" s="20">
        <f>ROUND(2*Tableau2[[#This Row],[Calcul NR (M)]],0)/2+Tableau2[[#This Row],[Correction (M)]]</f>
        <v>0</v>
      </c>
      <c r="P238" s="13">
        <v>100</v>
      </c>
      <c r="Q238" s="18">
        <v>100</v>
      </c>
      <c r="R238" s="16">
        <f>MAX(ROUND(R237+IF(X237&lt;GLYCT3_MIN,-INCR_ALGO*IF(V237&gt;10,2,1),0)+IF(AND(X237&gt;GLYCT3_MAX,X236&gt;GLYCT3_MAX,X235&gt;GLYCT3_MAX),INCR_ALGO*IF(V237&gt;10,2,1),0),2),0)</f>
        <v>1</v>
      </c>
      <c r="S238" s="16">
        <v>0</v>
      </c>
      <c r="T238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38" s="21">
        <f>Tableau2[[#This Row],[Algo (S)]]*Tableau2[[#This Row],[Glucides (S)]]/10</f>
        <v>0</v>
      </c>
      <c r="V238" s="21">
        <f>ROUND(2*Tableau2[[#This Row],[Calcul NR (S)]],0)/2+Tableau2[[#This Row],[Correction (S)]]</f>
        <v>0</v>
      </c>
      <c r="W238" s="16">
        <v>10</v>
      </c>
      <c r="X238" s="18">
        <v>100</v>
      </c>
      <c r="Y238" s="21"/>
      <c r="Z238" s="22"/>
    </row>
    <row r="239" spans="1:26" x14ac:dyDescent="0.3">
      <c r="A239" s="36" t="s">
        <v>31</v>
      </c>
      <c r="B239" s="37">
        <v>45528</v>
      </c>
      <c r="C239" s="11">
        <v>100</v>
      </c>
      <c r="D239" s="19">
        <f>MAX(ROUND(D238+IF(I238&lt;GLYCT3_MIN,-INCR_ALGO*IF(H238&gt;10,2,1),0)+IF(AND(I238&gt;=GLYCT3_MAX,I237&gt;=GLYCT3_MAX,I236&gt;=GLYCT3_MAX),INCR_ALGO*IF(H238&gt;10,2,1),0),2),0)</f>
        <v>1</v>
      </c>
      <c r="E239" s="14">
        <v>0</v>
      </c>
      <c r="F239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39" s="29">
        <f>Tableau2[[#This Row],[Algo]]*Tableau2[[#This Row],[Glucides]]/10</f>
        <v>0</v>
      </c>
      <c r="H239" s="19">
        <f>ROUND(2*Tableau2[[#This Row],[Calcul NR]],0)/2+Tableau2[[#This Row],[Correction]]</f>
        <v>0</v>
      </c>
      <c r="I239" s="11">
        <v>100</v>
      </c>
      <c r="J239" s="13">
        <v>100</v>
      </c>
      <c r="K239" s="15">
        <f>MAX(ROUND(K238+IF(P238&lt;GLYCT3_MIN,-INCR_ALGO*IF(O238&gt;10,2,1),0)+IF(AND(P238&gt;=GLYCT3_MAX,P237&gt;=GLYCT3_MAX,P236&gt;=GLYCT3_MAX),INCR_ALGO*IF(O238&gt;10,2,1),0),2),0)</f>
        <v>1</v>
      </c>
      <c r="L239" s="15">
        <v>0</v>
      </c>
      <c r="M239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39" s="20">
        <f>Tableau2[[#This Row],[Algo (M)]]*Tableau2[[#This Row],[Glucides (M)]]/10</f>
        <v>0</v>
      </c>
      <c r="O239" s="20">
        <f>ROUND(2*Tableau2[[#This Row],[Calcul NR (M)]],0)/2+Tableau2[[#This Row],[Correction (M)]]</f>
        <v>0</v>
      </c>
      <c r="P239" s="13">
        <v>100</v>
      </c>
      <c r="Q239" s="18">
        <v>100</v>
      </c>
      <c r="R239" s="16">
        <f>MAX(ROUND(R238+IF(X238&lt;GLYCT3_MIN,-INCR_ALGO*IF(V238&gt;10,2,1),0)+IF(AND(X238&gt;GLYCT3_MAX,X237&gt;GLYCT3_MAX,X236&gt;GLYCT3_MAX),INCR_ALGO*IF(V238&gt;10,2,1),0),2),0)</f>
        <v>1</v>
      </c>
      <c r="S239" s="16">
        <v>0</v>
      </c>
      <c r="T239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39" s="21">
        <f>Tableau2[[#This Row],[Algo (S)]]*Tableau2[[#This Row],[Glucides (S)]]/10</f>
        <v>0</v>
      </c>
      <c r="V239" s="21">
        <f>ROUND(2*Tableau2[[#This Row],[Calcul NR (S)]],0)/2+Tableau2[[#This Row],[Correction (S)]]</f>
        <v>0</v>
      </c>
      <c r="W239" s="16">
        <v>10</v>
      </c>
      <c r="X239" s="18">
        <v>100</v>
      </c>
      <c r="Y239" s="21"/>
      <c r="Z239" s="22"/>
    </row>
    <row r="240" spans="1:26" x14ac:dyDescent="0.3">
      <c r="A240" s="36" t="s">
        <v>32</v>
      </c>
      <c r="B240" s="37">
        <v>45529</v>
      </c>
      <c r="C240" s="11">
        <v>100</v>
      </c>
      <c r="D240" s="19">
        <f>MAX(ROUND(D239+IF(I239&lt;GLYCT3_MIN,-INCR_ALGO*IF(H239&gt;10,2,1),0)+IF(AND(I239&gt;=GLYCT3_MAX,I238&gt;=GLYCT3_MAX,I237&gt;=GLYCT3_MAX),INCR_ALGO*IF(H239&gt;10,2,1),0),2),0)</f>
        <v>1</v>
      </c>
      <c r="E240" s="14">
        <v>0</v>
      </c>
      <c r="F240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40" s="29">
        <f>Tableau2[[#This Row],[Algo]]*Tableau2[[#This Row],[Glucides]]/10</f>
        <v>0</v>
      </c>
      <c r="H240" s="19">
        <f>ROUND(2*Tableau2[[#This Row],[Calcul NR]],0)/2+Tableau2[[#This Row],[Correction]]</f>
        <v>0</v>
      </c>
      <c r="I240" s="11">
        <v>100</v>
      </c>
      <c r="J240" s="13">
        <v>100</v>
      </c>
      <c r="K240" s="15">
        <f>MAX(ROUND(K239+IF(P239&lt;GLYCT3_MIN,-INCR_ALGO*IF(O239&gt;10,2,1),0)+IF(AND(P239&gt;=GLYCT3_MAX,P238&gt;=GLYCT3_MAX,P237&gt;=GLYCT3_MAX),INCR_ALGO*IF(O239&gt;10,2,1),0),2),0)</f>
        <v>1</v>
      </c>
      <c r="L240" s="15">
        <v>0</v>
      </c>
      <c r="M240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40" s="20">
        <f>Tableau2[[#This Row],[Algo (M)]]*Tableau2[[#This Row],[Glucides (M)]]/10</f>
        <v>0</v>
      </c>
      <c r="O240" s="20">
        <f>ROUND(2*Tableau2[[#This Row],[Calcul NR (M)]],0)/2+Tableau2[[#This Row],[Correction (M)]]</f>
        <v>0</v>
      </c>
      <c r="P240" s="13">
        <v>100</v>
      </c>
      <c r="Q240" s="18">
        <v>100</v>
      </c>
      <c r="R240" s="16">
        <f>MAX(ROUND(R239+IF(X239&lt;GLYCT3_MIN,-INCR_ALGO*IF(V239&gt;10,2,1),0)+IF(AND(X239&gt;GLYCT3_MAX,X238&gt;GLYCT3_MAX,X237&gt;GLYCT3_MAX),INCR_ALGO*IF(V239&gt;10,2,1),0),2),0)</f>
        <v>1</v>
      </c>
      <c r="S240" s="16">
        <v>0</v>
      </c>
      <c r="T240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40" s="21">
        <f>Tableau2[[#This Row],[Algo (S)]]*Tableau2[[#This Row],[Glucides (S)]]/10</f>
        <v>0</v>
      </c>
      <c r="V240" s="21">
        <f>ROUND(2*Tableau2[[#This Row],[Calcul NR (S)]],0)/2+Tableau2[[#This Row],[Correction (S)]]</f>
        <v>0</v>
      </c>
      <c r="W240" s="16">
        <v>10</v>
      </c>
      <c r="X240" s="18">
        <v>100</v>
      </c>
      <c r="Y240" s="21"/>
      <c r="Z240" s="22"/>
    </row>
    <row r="241" spans="1:26" x14ac:dyDescent="0.3">
      <c r="A241" s="36" t="s">
        <v>28</v>
      </c>
      <c r="B241" s="37">
        <v>45530</v>
      </c>
      <c r="C241" s="11">
        <v>100</v>
      </c>
      <c r="D241" s="19">
        <f>MAX(ROUND(D240+IF(I240&lt;GLYCT3_MIN,-INCR_ALGO*IF(H240&gt;10,2,1),0)+IF(AND(I240&gt;=GLYCT3_MAX,I239&gt;=GLYCT3_MAX,I238&gt;=GLYCT3_MAX),INCR_ALGO*IF(H240&gt;10,2,1),0),2),0)</f>
        <v>1</v>
      </c>
      <c r="E241" s="14">
        <v>0</v>
      </c>
      <c r="F241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41" s="29">
        <f>Tableau2[[#This Row],[Algo]]*Tableau2[[#This Row],[Glucides]]/10</f>
        <v>0</v>
      </c>
      <c r="H241" s="19">
        <f>ROUND(2*Tableau2[[#This Row],[Calcul NR]],0)/2+Tableau2[[#This Row],[Correction]]</f>
        <v>0</v>
      </c>
      <c r="I241" s="11">
        <v>100</v>
      </c>
      <c r="J241" s="13">
        <v>100</v>
      </c>
      <c r="K241" s="15">
        <f>MAX(ROUND(K240+IF(P240&lt;GLYCT3_MIN,-INCR_ALGO*IF(O240&gt;10,2,1),0)+IF(AND(P240&gt;=GLYCT3_MAX,P239&gt;=GLYCT3_MAX,P238&gt;=GLYCT3_MAX),INCR_ALGO*IF(O240&gt;10,2,1),0),2),0)</f>
        <v>1</v>
      </c>
      <c r="L241" s="15">
        <v>0</v>
      </c>
      <c r="M241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41" s="20">
        <f>Tableau2[[#This Row],[Algo (M)]]*Tableau2[[#This Row],[Glucides (M)]]/10</f>
        <v>0</v>
      </c>
      <c r="O241" s="20">
        <f>ROUND(2*Tableau2[[#This Row],[Calcul NR (M)]],0)/2+Tableau2[[#This Row],[Correction (M)]]</f>
        <v>0</v>
      </c>
      <c r="P241" s="13">
        <v>100</v>
      </c>
      <c r="Q241" s="18">
        <v>100</v>
      </c>
      <c r="R241" s="16">
        <f>MAX(ROUND(R240+IF(X240&lt;GLYCT3_MIN,-INCR_ALGO*IF(V240&gt;10,2,1),0)+IF(AND(X240&gt;GLYCT3_MAX,X239&gt;GLYCT3_MAX,X238&gt;GLYCT3_MAX),INCR_ALGO*IF(V240&gt;10,2,1),0),2),0)</f>
        <v>1</v>
      </c>
      <c r="S241" s="16">
        <v>0</v>
      </c>
      <c r="T241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41" s="21">
        <f>Tableau2[[#This Row],[Algo (S)]]*Tableau2[[#This Row],[Glucides (S)]]/10</f>
        <v>0</v>
      </c>
      <c r="V241" s="21">
        <f>ROUND(2*Tableau2[[#This Row],[Calcul NR (S)]],0)/2+Tableau2[[#This Row],[Correction (S)]]</f>
        <v>0</v>
      </c>
      <c r="W241" s="16">
        <v>10</v>
      </c>
      <c r="X241" s="18">
        <v>100</v>
      </c>
      <c r="Y241" s="21"/>
      <c r="Z241" s="22"/>
    </row>
    <row r="242" spans="1:26" x14ac:dyDescent="0.3">
      <c r="A242" s="36" t="s">
        <v>27</v>
      </c>
      <c r="B242" s="37">
        <v>45531</v>
      </c>
      <c r="C242" s="11">
        <v>100</v>
      </c>
      <c r="D242" s="19">
        <f>MAX(ROUND(D241+IF(I241&lt;GLYCT3_MIN,-INCR_ALGO*IF(H241&gt;10,2,1),0)+IF(AND(I241&gt;=GLYCT3_MAX,I240&gt;=GLYCT3_MAX,I239&gt;=GLYCT3_MAX),INCR_ALGO*IF(H241&gt;10,2,1),0),2),0)</f>
        <v>1</v>
      </c>
      <c r="E242" s="14">
        <v>0</v>
      </c>
      <c r="F242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42" s="29">
        <f>Tableau2[[#This Row],[Algo]]*Tableau2[[#This Row],[Glucides]]/10</f>
        <v>0</v>
      </c>
      <c r="H242" s="19">
        <f>ROUND(2*Tableau2[[#This Row],[Calcul NR]],0)/2+Tableau2[[#This Row],[Correction]]</f>
        <v>0</v>
      </c>
      <c r="I242" s="11">
        <v>100</v>
      </c>
      <c r="J242" s="13">
        <v>100</v>
      </c>
      <c r="K242" s="15">
        <f>MAX(ROUND(K241+IF(P241&lt;GLYCT3_MIN,-INCR_ALGO*IF(O241&gt;10,2,1),0)+IF(AND(P241&gt;=GLYCT3_MAX,P240&gt;=GLYCT3_MAX,P239&gt;=GLYCT3_MAX),INCR_ALGO*IF(O241&gt;10,2,1),0),2),0)</f>
        <v>1</v>
      </c>
      <c r="L242" s="15">
        <v>0</v>
      </c>
      <c r="M242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42" s="20">
        <f>Tableau2[[#This Row],[Algo (M)]]*Tableau2[[#This Row],[Glucides (M)]]/10</f>
        <v>0</v>
      </c>
      <c r="O242" s="20">
        <f>ROUND(2*Tableau2[[#This Row],[Calcul NR (M)]],0)/2+Tableau2[[#This Row],[Correction (M)]]</f>
        <v>0</v>
      </c>
      <c r="P242" s="13">
        <v>100</v>
      </c>
      <c r="Q242" s="18">
        <v>100</v>
      </c>
      <c r="R242" s="16">
        <f>MAX(ROUND(R241+IF(X241&lt;GLYCT3_MIN,-INCR_ALGO*IF(V241&gt;10,2,1),0)+IF(AND(X241&gt;GLYCT3_MAX,X240&gt;GLYCT3_MAX,X239&gt;GLYCT3_MAX),INCR_ALGO*IF(V241&gt;10,2,1),0),2),0)</f>
        <v>1</v>
      </c>
      <c r="S242" s="16">
        <v>0</v>
      </c>
      <c r="T242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42" s="21">
        <f>Tableau2[[#This Row],[Algo (S)]]*Tableau2[[#This Row],[Glucides (S)]]/10</f>
        <v>0</v>
      </c>
      <c r="V242" s="21">
        <f>ROUND(2*Tableau2[[#This Row],[Calcul NR (S)]],0)/2+Tableau2[[#This Row],[Correction (S)]]</f>
        <v>0</v>
      </c>
      <c r="W242" s="16">
        <v>10</v>
      </c>
      <c r="X242" s="18">
        <v>100</v>
      </c>
      <c r="Y242" s="21"/>
      <c r="Z242" s="22"/>
    </row>
    <row r="243" spans="1:26" x14ac:dyDescent="0.3">
      <c r="A243" s="36" t="s">
        <v>33</v>
      </c>
      <c r="B243" s="37">
        <v>45532</v>
      </c>
      <c r="C243" s="11">
        <v>100</v>
      </c>
      <c r="D243" s="19">
        <f>MAX(ROUND(D242+IF(I242&lt;GLYCT3_MIN,-INCR_ALGO*IF(H242&gt;10,2,1),0)+IF(AND(I242&gt;=GLYCT3_MAX,I241&gt;=GLYCT3_MAX,I240&gt;=GLYCT3_MAX),INCR_ALGO*IF(H242&gt;10,2,1),0),2),0)</f>
        <v>1</v>
      </c>
      <c r="E243" s="14">
        <v>0</v>
      </c>
      <c r="F243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43" s="29">
        <f>Tableau2[[#This Row],[Algo]]*Tableau2[[#This Row],[Glucides]]/10</f>
        <v>0</v>
      </c>
      <c r="H243" s="19">
        <f>ROUND(2*Tableau2[[#This Row],[Calcul NR]],0)/2+Tableau2[[#This Row],[Correction]]</f>
        <v>0</v>
      </c>
      <c r="I243" s="11">
        <v>100</v>
      </c>
      <c r="J243" s="13">
        <v>100</v>
      </c>
      <c r="K243" s="15">
        <f>MAX(ROUND(K242+IF(P242&lt;GLYCT3_MIN,-INCR_ALGO*IF(O242&gt;10,2,1),0)+IF(AND(P242&gt;=GLYCT3_MAX,P241&gt;=GLYCT3_MAX,P240&gt;=GLYCT3_MAX),INCR_ALGO*IF(O242&gt;10,2,1),0),2),0)</f>
        <v>1</v>
      </c>
      <c r="L243" s="15">
        <v>0</v>
      </c>
      <c r="M243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43" s="20">
        <f>Tableau2[[#This Row],[Algo (M)]]*Tableau2[[#This Row],[Glucides (M)]]/10</f>
        <v>0</v>
      </c>
      <c r="O243" s="20">
        <f>ROUND(2*Tableau2[[#This Row],[Calcul NR (M)]],0)/2+Tableau2[[#This Row],[Correction (M)]]</f>
        <v>0</v>
      </c>
      <c r="P243" s="13">
        <v>100</v>
      </c>
      <c r="Q243" s="18">
        <v>100</v>
      </c>
      <c r="R243" s="16">
        <f>MAX(ROUND(R242+IF(X242&lt;GLYCT3_MIN,-INCR_ALGO*IF(V242&gt;10,2,1),0)+IF(AND(X242&gt;GLYCT3_MAX,X241&gt;GLYCT3_MAX,X240&gt;GLYCT3_MAX),INCR_ALGO*IF(V242&gt;10,2,1),0),2),0)</f>
        <v>1</v>
      </c>
      <c r="S243" s="16">
        <v>0</v>
      </c>
      <c r="T243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43" s="21">
        <f>Tableau2[[#This Row],[Algo (S)]]*Tableau2[[#This Row],[Glucides (S)]]/10</f>
        <v>0</v>
      </c>
      <c r="V243" s="21">
        <f>ROUND(2*Tableau2[[#This Row],[Calcul NR (S)]],0)/2+Tableau2[[#This Row],[Correction (S)]]</f>
        <v>0</v>
      </c>
      <c r="W243" s="16">
        <v>10</v>
      </c>
      <c r="X243" s="18">
        <v>100</v>
      </c>
      <c r="Y243" s="21"/>
      <c r="Z243" s="22"/>
    </row>
    <row r="244" spans="1:26" x14ac:dyDescent="0.3">
      <c r="A244" s="36" t="s">
        <v>29</v>
      </c>
      <c r="B244" s="37">
        <v>45533</v>
      </c>
      <c r="C244" s="11">
        <v>100</v>
      </c>
      <c r="D244" s="19">
        <f>MAX(ROUND(D243+IF(I243&lt;GLYCT3_MIN,-INCR_ALGO*IF(H243&gt;10,2,1),0)+IF(AND(I243&gt;=GLYCT3_MAX,I242&gt;=GLYCT3_MAX,I241&gt;=GLYCT3_MAX),INCR_ALGO*IF(H243&gt;10,2,1),0),2),0)</f>
        <v>1</v>
      </c>
      <c r="E244" s="14">
        <v>0</v>
      </c>
      <c r="F244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44" s="29">
        <f>Tableau2[[#This Row],[Algo]]*Tableau2[[#This Row],[Glucides]]/10</f>
        <v>0</v>
      </c>
      <c r="H244" s="19">
        <f>ROUND(2*Tableau2[[#This Row],[Calcul NR]],0)/2+Tableau2[[#This Row],[Correction]]</f>
        <v>0</v>
      </c>
      <c r="I244" s="11">
        <v>100</v>
      </c>
      <c r="J244" s="13">
        <v>100</v>
      </c>
      <c r="K244" s="15">
        <f>MAX(ROUND(K243+IF(P243&lt;GLYCT3_MIN,-INCR_ALGO*IF(O243&gt;10,2,1),0)+IF(AND(P243&gt;=GLYCT3_MAX,P242&gt;=GLYCT3_MAX,P241&gt;=GLYCT3_MAX),INCR_ALGO*IF(O243&gt;10,2,1),0),2),0)</f>
        <v>1</v>
      </c>
      <c r="L244" s="15">
        <v>0</v>
      </c>
      <c r="M244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44" s="20">
        <f>Tableau2[[#This Row],[Algo (M)]]*Tableau2[[#This Row],[Glucides (M)]]/10</f>
        <v>0</v>
      </c>
      <c r="O244" s="20">
        <f>ROUND(2*Tableau2[[#This Row],[Calcul NR (M)]],0)/2+Tableau2[[#This Row],[Correction (M)]]</f>
        <v>0</v>
      </c>
      <c r="P244" s="13">
        <v>100</v>
      </c>
      <c r="Q244" s="18">
        <v>100</v>
      </c>
      <c r="R244" s="16">
        <f>MAX(ROUND(R243+IF(X243&lt;GLYCT3_MIN,-INCR_ALGO*IF(V243&gt;10,2,1),0)+IF(AND(X243&gt;GLYCT3_MAX,X242&gt;GLYCT3_MAX,X241&gt;GLYCT3_MAX),INCR_ALGO*IF(V243&gt;10,2,1),0),2),0)</f>
        <v>1</v>
      </c>
      <c r="S244" s="16">
        <v>0</v>
      </c>
      <c r="T244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44" s="21">
        <f>Tableau2[[#This Row],[Algo (S)]]*Tableau2[[#This Row],[Glucides (S)]]/10</f>
        <v>0</v>
      </c>
      <c r="V244" s="21">
        <f>ROUND(2*Tableau2[[#This Row],[Calcul NR (S)]],0)/2+Tableau2[[#This Row],[Correction (S)]]</f>
        <v>0</v>
      </c>
      <c r="W244" s="16">
        <v>10</v>
      </c>
      <c r="X244" s="18">
        <v>100</v>
      </c>
      <c r="Y244" s="21"/>
      <c r="Z244" s="22"/>
    </row>
    <row r="245" spans="1:26" x14ac:dyDescent="0.3">
      <c r="A245" s="36" t="s">
        <v>30</v>
      </c>
      <c r="B245" s="37">
        <v>45534</v>
      </c>
      <c r="C245" s="11">
        <v>100</v>
      </c>
      <c r="D245" s="19">
        <f>MAX(ROUND(D244+IF(I244&lt;GLYCT3_MIN,-INCR_ALGO*IF(H244&gt;10,2,1),0)+IF(AND(I244&gt;=GLYCT3_MAX,I243&gt;=GLYCT3_MAX,I242&gt;=GLYCT3_MAX),INCR_ALGO*IF(H244&gt;10,2,1),0),2),0)</f>
        <v>1</v>
      </c>
      <c r="E245" s="14">
        <v>0</v>
      </c>
      <c r="F245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45" s="29">
        <f>Tableau2[[#This Row],[Algo]]*Tableau2[[#This Row],[Glucides]]/10</f>
        <v>0</v>
      </c>
      <c r="H245" s="19">
        <f>ROUND(2*Tableau2[[#This Row],[Calcul NR]],0)/2+Tableau2[[#This Row],[Correction]]</f>
        <v>0</v>
      </c>
      <c r="I245" s="11">
        <v>100</v>
      </c>
      <c r="J245" s="13">
        <v>100</v>
      </c>
      <c r="K245" s="15">
        <f>MAX(ROUND(K244+IF(P244&lt;GLYCT3_MIN,-INCR_ALGO*IF(O244&gt;10,2,1),0)+IF(AND(P244&gt;=GLYCT3_MAX,P243&gt;=GLYCT3_MAX,P242&gt;=GLYCT3_MAX),INCR_ALGO*IF(O244&gt;10,2,1),0),2),0)</f>
        <v>1</v>
      </c>
      <c r="L245" s="15">
        <v>0</v>
      </c>
      <c r="M245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45" s="20">
        <f>Tableau2[[#This Row],[Algo (M)]]*Tableau2[[#This Row],[Glucides (M)]]/10</f>
        <v>0</v>
      </c>
      <c r="O245" s="20">
        <f>ROUND(2*Tableau2[[#This Row],[Calcul NR (M)]],0)/2+Tableau2[[#This Row],[Correction (M)]]</f>
        <v>0</v>
      </c>
      <c r="P245" s="13">
        <v>100</v>
      </c>
      <c r="Q245" s="18">
        <v>100</v>
      </c>
      <c r="R245" s="16">
        <f>MAX(ROUND(R244+IF(X244&lt;GLYCT3_MIN,-INCR_ALGO*IF(V244&gt;10,2,1),0)+IF(AND(X244&gt;GLYCT3_MAX,X243&gt;GLYCT3_MAX,X242&gt;GLYCT3_MAX),INCR_ALGO*IF(V244&gt;10,2,1),0),2),0)</f>
        <v>1</v>
      </c>
      <c r="S245" s="16">
        <v>0</v>
      </c>
      <c r="T245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45" s="21">
        <f>Tableau2[[#This Row],[Algo (S)]]*Tableau2[[#This Row],[Glucides (S)]]/10</f>
        <v>0</v>
      </c>
      <c r="V245" s="21">
        <f>ROUND(2*Tableau2[[#This Row],[Calcul NR (S)]],0)/2+Tableau2[[#This Row],[Correction (S)]]</f>
        <v>0</v>
      </c>
      <c r="W245" s="16">
        <v>10</v>
      </c>
      <c r="X245" s="18">
        <v>100</v>
      </c>
      <c r="Y245" s="21"/>
      <c r="Z245" s="22"/>
    </row>
    <row r="246" spans="1:26" x14ac:dyDescent="0.3">
      <c r="A246" s="36" t="s">
        <v>31</v>
      </c>
      <c r="B246" s="37">
        <v>45535</v>
      </c>
      <c r="C246" s="11">
        <v>100</v>
      </c>
      <c r="D246" s="19">
        <f>MAX(ROUND(D245+IF(I245&lt;GLYCT3_MIN,-INCR_ALGO*IF(H245&gt;10,2,1),0)+IF(AND(I245&gt;=GLYCT3_MAX,I244&gt;=GLYCT3_MAX,I243&gt;=GLYCT3_MAX),INCR_ALGO*IF(H245&gt;10,2,1),0),2),0)</f>
        <v>1</v>
      </c>
      <c r="E246" s="14">
        <v>0</v>
      </c>
      <c r="F246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46" s="29">
        <f>Tableau2[[#This Row],[Algo]]*Tableau2[[#This Row],[Glucides]]/10</f>
        <v>0</v>
      </c>
      <c r="H246" s="19">
        <f>ROUND(2*Tableau2[[#This Row],[Calcul NR]],0)/2+Tableau2[[#This Row],[Correction]]</f>
        <v>0</v>
      </c>
      <c r="I246" s="11">
        <v>100</v>
      </c>
      <c r="J246" s="13">
        <v>100</v>
      </c>
      <c r="K246" s="15">
        <f>MAX(ROUND(K245+IF(P245&lt;GLYCT3_MIN,-INCR_ALGO*IF(O245&gt;10,2,1),0)+IF(AND(P245&gt;=GLYCT3_MAX,P244&gt;=GLYCT3_MAX,P243&gt;=GLYCT3_MAX),INCR_ALGO*IF(O245&gt;10,2,1),0),2),0)</f>
        <v>1</v>
      </c>
      <c r="L246" s="15">
        <v>0</v>
      </c>
      <c r="M246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46" s="20">
        <f>Tableau2[[#This Row],[Algo (M)]]*Tableau2[[#This Row],[Glucides (M)]]/10</f>
        <v>0</v>
      </c>
      <c r="O246" s="20">
        <f>ROUND(2*Tableau2[[#This Row],[Calcul NR (M)]],0)/2+Tableau2[[#This Row],[Correction (M)]]</f>
        <v>0</v>
      </c>
      <c r="P246" s="13">
        <v>100</v>
      </c>
      <c r="Q246" s="18">
        <v>100</v>
      </c>
      <c r="R246" s="16">
        <f>MAX(ROUND(R245+IF(X245&lt;GLYCT3_MIN,-INCR_ALGO*IF(V245&gt;10,2,1),0)+IF(AND(X245&gt;GLYCT3_MAX,X244&gt;GLYCT3_MAX,X243&gt;GLYCT3_MAX),INCR_ALGO*IF(V245&gt;10,2,1),0),2),0)</f>
        <v>1</v>
      </c>
      <c r="S246" s="16">
        <v>0</v>
      </c>
      <c r="T246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46" s="21">
        <f>Tableau2[[#This Row],[Algo (S)]]*Tableau2[[#This Row],[Glucides (S)]]/10</f>
        <v>0</v>
      </c>
      <c r="V246" s="21">
        <f>ROUND(2*Tableau2[[#This Row],[Calcul NR (S)]],0)/2+Tableau2[[#This Row],[Correction (S)]]</f>
        <v>0</v>
      </c>
      <c r="W246" s="16">
        <v>10</v>
      </c>
      <c r="X246" s="18">
        <v>100</v>
      </c>
      <c r="Y246" s="21"/>
      <c r="Z246" s="22"/>
    </row>
    <row r="247" spans="1:26" x14ac:dyDescent="0.3">
      <c r="A247" s="36" t="s">
        <v>32</v>
      </c>
      <c r="B247" s="37">
        <v>45536</v>
      </c>
      <c r="C247" s="11">
        <v>100</v>
      </c>
      <c r="D247" s="19">
        <f>MAX(ROUND(D246+IF(I246&lt;GLYCT3_MIN,-INCR_ALGO*IF(H246&gt;10,2,1),0)+IF(AND(I246&gt;=GLYCT3_MAX,I245&gt;=GLYCT3_MAX,I244&gt;=GLYCT3_MAX),INCR_ALGO*IF(H246&gt;10,2,1),0),2),0)</f>
        <v>1</v>
      </c>
      <c r="E247" s="14">
        <v>0</v>
      </c>
      <c r="F247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47" s="29">
        <f>Tableau2[[#This Row],[Algo]]*Tableau2[[#This Row],[Glucides]]/10</f>
        <v>0</v>
      </c>
      <c r="H247" s="19">
        <f>ROUND(2*Tableau2[[#This Row],[Calcul NR]],0)/2+Tableau2[[#This Row],[Correction]]</f>
        <v>0</v>
      </c>
      <c r="I247" s="11">
        <v>100</v>
      </c>
      <c r="J247" s="13">
        <v>100</v>
      </c>
      <c r="K247" s="15">
        <f>MAX(ROUND(K246+IF(P246&lt;GLYCT3_MIN,-INCR_ALGO*IF(O246&gt;10,2,1),0)+IF(AND(P246&gt;=GLYCT3_MAX,P245&gt;=GLYCT3_MAX,P244&gt;=GLYCT3_MAX),INCR_ALGO*IF(O246&gt;10,2,1),0),2),0)</f>
        <v>1</v>
      </c>
      <c r="L247" s="15">
        <v>0</v>
      </c>
      <c r="M247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47" s="20">
        <f>Tableau2[[#This Row],[Algo (M)]]*Tableau2[[#This Row],[Glucides (M)]]/10</f>
        <v>0</v>
      </c>
      <c r="O247" s="20">
        <f>ROUND(2*Tableau2[[#This Row],[Calcul NR (M)]],0)/2+Tableau2[[#This Row],[Correction (M)]]</f>
        <v>0</v>
      </c>
      <c r="P247" s="13">
        <v>100</v>
      </c>
      <c r="Q247" s="18">
        <v>100</v>
      </c>
      <c r="R247" s="16">
        <f>MAX(ROUND(R246+IF(X246&lt;GLYCT3_MIN,-INCR_ALGO*IF(V246&gt;10,2,1),0)+IF(AND(X246&gt;GLYCT3_MAX,X245&gt;GLYCT3_MAX,X244&gt;GLYCT3_MAX),INCR_ALGO*IF(V246&gt;10,2,1),0),2),0)</f>
        <v>1</v>
      </c>
      <c r="S247" s="16">
        <v>0</v>
      </c>
      <c r="T247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47" s="21">
        <f>Tableau2[[#This Row],[Algo (S)]]*Tableau2[[#This Row],[Glucides (S)]]/10</f>
        <v>0</v>
      </c>
      <c r="V247" s="21">
        <f>ROUND(2*Tableau2[[#This Row],[Calcul NR (S)]],0)/2+Tableau2[[#This Row],[Correction (S)]]</f>
        <v>0</v>
      </c>
      <c r="W247" s="16">
        <v>10</v>
      </c>
      <c r="X247" s="18">
        <v>100</v>
      </c>
      <c r="Y247" s="21"/>
      <c r="Z247" s="22"/>
    </row>
    <row r="248" spans="1:26" x14ac:dyDescent="0.3">
      <c r="A248" s="36" t="s">
        <v>28</v>
      </c>
      <c r="B248" s="37">
        <v>45537</v>
      </c>
      <c r="C248" s="11">
        <v>100</v>
      </c>
      <c r="D248" s="19">
        <f>MAX(ROUND(D247+IF(I247&lt;GLYCT3_MIN,-INCR_ALGO*IF(H247&gt;10,2,1),0)+IF(AND(I247&gt;=GLYCT3_MAX,I246&gt;=GLYCT3_MAX,I245&gt;=GLYCT3_MAX),INCR_ALGO*IF(H247&gt;10,2,1),0),2),0)</f>
        <v>1</v>
      </c>
      <c r="E248" s="14">
        <v>0</v>
      </c>
      <c r="F248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48" s="29">
        <f>Tableau2[[#This Row],[Algo]]*Tableau2[[#This Row],[Glucides]]/10</f>
        <v>0</v>
      </c>
      <c r="H248" s="19">
        <f>ROUND(2*Tableau2[[#This Row],[Calcul NR]],0)/2+Tableau2[[#This Row],[Correction]]</f>
        <v>0</v>
      </c>
      <c r="I248" s="11">
        <v>100</v>
      </c>
      <c r="J248" s="13">
        <v>100</v>
      </c>
      <c r="K248" s="15">
        <f>MAX(ROUND(K247+IF(P247&lt;GLYCT3_MIN,-INCR_ALGO*IF(O247&gt;10,2,1),0)+IF(AND(P247&gt;=GLYCT3_MAX,P246&gt;=GLYCT3_MAX,P245&gt;=GLYCT3_MAX),INCR_ALGO*IF(O247&gt;10,2,1),0),2),0)</f>
        <v>1</v>
      </c>
      <c r="L248" s="15">
        <v>0</v>
      </c>
      <c r="M248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48" s="20">
        <f>Tableau2[[#This Row],[Algo (M)]]*Tableau2[[#This Row],[Glucides (M)]]/10</f>
        <v>0</v>
      </c>
      <c r="O248" s="20">
        <f>ROUND(2*Tableau2[[#This Row],[Calcul NR (M)]],0)/2+Tableau2[[#This Row],[Correction (M)]]</f>
        <v>0</v>
      </c>
      <c r="P248" s="13">
        <v>100</v>
      </c>
      <c r="Q248" s="18">
        <v>100</v>
      </c>
      <c r="R248" s="16">
        <f>MAX(ROUND(R247+IF(X247&lt;GLYCT3_MIN,-INCR_ALGO*IF(V247&gt;10,2,1),0)+IF(AND(X247&gt;GLYCT3_MAX,X246&gt;GLYCT3_MAX,X245&gt;GLYCT3_MAX),INCR_ALGO*IF(V247&gt;10,2,1),0),2),0)</f>
        <v>1</v>
      </c>
      <c r="S248" s="16">
        <v>0</v>
      </c>
      <c r="T248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48" s="21">
        <f>Tableau2[[#This Row],[Algo (S)]]*Tableau2[[#This Row],[Glucides (S)]]/10</f>
        <v>0</v>
      </c>
      <c r="V248" s="21">
        <f>ROUND(2*Tableau2[[#This Row],[Calcul NR (S)]],0)/2+Tableau2[[#This Row],[Correction (S)]]</f>
        <v>0</v>
      </c>
      <c r="W248" s="16">
        <v>10</v>
      </c>
      <c r="X248" s="18">
        <v>100</v>
      </c>
      <c r="Y248" s="21"/>
      <c r="Z248" s="22"/>
    </row>
    <row r="249" spans="1:26" x14ac:dyDescent="0.3">
      <c r="A249" s="36" t="s">
        <v>27</v>
      </c>
      <c r="B249" s="37">
        <v>45538</v>
      </c>
      <c r="C249" s="11">
        <v>100</v>
      </c>
      <c r="D249" s="19">
        <f>MAX(ROUND(D248+IF(I248&lt;GLYCT3_MIN,-INCR_ALGO*IF(H248&gt;10,2,1),0)+IF(AND(I248&gt;=GLYCT3_MAX,I247&gt;=GLYCT3_MAX,I246&gt;=GLYCT3_MAX),INCR_ALGO*IF(H248&gt;10,2,1),0),2),0)</f>
        <v>1</v>
      </c>
      <c r="E249" s="14">
        <v>0</v>
      </c>
      <c r="F249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49" s="29">
        <f>Tableau2[[#This Row],[Algo]]*Tableau2[[#This Row],[Glucides]]/10</f>
        <v>0</v>
      </c>
      <c r="H249" s="19">
        <f>ROUND(2*Tableau2[[#This Row],[Calcul NR]],0)/2+Tableau2[[#This Row],[Correction]]</f>
        <v>0</v>
      </c>
      <c r="I249" s="11">
        <v>100</v>
      </c>
      <c r="J249" s="13">
        <v>100</v>
      </c>
      <c r="K249" s="15">
        <f>MAX(ROUND(K248+IF(P248&lt;GLYCT3_MIN,-INCR_ALGO*IF(O248&gt;10,2,1),0)+IF(AND(P248&gt;=GLYCT3_MAX,P247&gt;=GLYCT3_MAX,P246&gt;=GLYCT3_MAX),INCR_ALGO*IF(O248&gt;10,2,1),0),2),0)</f>
        <v>1</v>
      </c>
      <c r="L249" s="15">
        <v>0</v>
      </c>
      <c r="M249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49" s="20">
        <f>Tableau2[[#This Row],[Algo (M)]]*Tableau2[[#This Row],[Glucides (M)]]/10</f>
        <v>0</v>
      </c>
      <c r="O249" s="20">
        <f>ROUND(2*Tableau2[[#This Row],[Calcul NR (M)]],0)/2+Tableau2[[#This Row],[Correction (M)]]</f>
        <v>0</v>
      </c>
      <c r="P249" s="13">
        <v>100</v>
      </c>
      <c r="Q249" s="18">
        <v>100</v>
      </c>
      <c r="R249" s="16">
        <f>MAX(ROUND(R248+IF(X248&lt;GLYCT3_MIN,-INCR_ALGO*IF(V248&gt;10,2,1),0)+IF(AND(X248&gt;GLYCT3_MAX,X247&gt;GLYCT3_MAX,X246&gt;GLYCT3_MAX),INCR_ALGO*IF(V248&gt;10,2,1),0),2),0)</f>
        <v>1</v>
      </c>
      <c r="S249" s="16">
        <v>0</v>
      </c>
      <c r="T249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49" s="21">
        <f>Tableau2[[#This Row],[Algo (S)]]*Tableau2[[#This Row],[Glucides (S)]]/10</f>
        <v>0</v>
      </c>
      <c r="V249" s="21">
        <f>ROUND(2*Tableau2[[#This Row],[Calcul NR (S)]],0)/2+Tableau2[[#This Row],[Correction (S)]]</f>
        <v>0</v>
      </c>
      <c r="W249" s="16">
        <v>10</v>
      </c>
      <c r="X249" s="18">
        <v>100</v>
      </c>
      <c r="Y249" s="21"/>
      <c r="Z249" s="22"/>
    </row>
    <row r="250" spans="1:26" x14ac:dyDescent="0.3">
      <c r="A250" s="36" t="s">
        <v>33</v>
      </c>
      <c r="B250" s="37">
        <v>45539</v>
      </c>
      <c r="C250" s="11">
        <v>100</v>
      </c>
      <c r="D250" s="19">
        <f>MAX(ROUND(D249+IF(I249&lt;GLYCT3_MIN,-INCR_ALGO*IF(H249&gt;10,2,1),0)+IF(AND(I249&gt;=GLYCT3_MAX,I248&gt;=GLYCT3_MAX,I247&gt;=GLYCT3_MAX),INCR_ALGO*IF(H249&gt;10,2,1),0),2),0)</f>
        <v>1</v>
      </c>
      <c r="E250" s="14">
        <v>0</v>
      </c>
      <c r="F250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50" s="29">
        <f>Tableau2[[#This Row],[Algo]]*Tableau2[[#This Row],[Glucides]]/10</f>
        <v>0</v>
      </c>
      <c r="H250" s="19">
        <f>ROUND(2*Tableau2[[#This Row],[Calcul NR]],0)/2+Tableau2[[#This Row],[Correction]]</f>
        <v>0</v>
      </c>
      <c r="I250" s="11">
        <v>100</v>
      </c>
      <c r="J250" s="13">
        <v>100</v>
      </c>
      <c r="K250" s="15">
        <f>MAX(ROUND(K249+IF(P249&lt;GLYCT3_MIN,-INCR_ALGO*IF(O249&gt;10,2,1),0)+IF(AND(P249&gt;=GLYCT3_MAX,P248&gt;=GLYCT3_MAX,P247&gt;=GLYCT3_MAX),INCR_ALGO*IF(O249&gt;10,2,1),0),2),0)</f>
        <v>1</v>
      </c>
      <c r="L250" s="15">
        <v>0</v>
      </c>
      <c r="M250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50" s="20">
        <f>Tableau2[[#This Row],[Algo (M)]]*Tableau2[[#This Row],[Glucides (M)]]/10</f>
        <v>0</v>
      </c>
      <c r="O250" s="20">
        <f>ROUND(2*Tableau2[[#This Row],[Calcul NR (M)]],0)/2+Tableau2[[#This Row],[Correction (M)]]</f>
        <v>0</v>
      </c>
      <c r="P250" s="13">
        <v>100</v>
      </c>
      <c r="Q250" s="18">
        <v>100</v>
      </c>
      <c r="R250" s="16">
        <f>MAX(ROUND(R249+IF(X249&lt;GLYCT3_MIN,-INCR_ALGO*IF(V249&gt;10,2,1),0)+IF(AND(X249&gt;GLYCT3_MAX,X248&gt;GLYCT3_MAX,X247&gt;GLYCT3_MAX),INCR_ALGO*IF(V249&gt;10,2,1),0),2),0)</f>
        <v>1</v>
      </c>
      <c r="S250" s="16">
        <v>0</v>
      </c>
      <c r="T250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50" s="21">
        <f>Tableau2[[#This Row],[Algo (S)]]*Tableau2[[#This Row],[Glucides (S)]]/10</f>
        <v>0</v>
      </c>
      <c r="V250" s="21">
        <f>ROUND(2*Tableau2[[#This Row],[Calcul NR (S)]],0)/2+Tableau2[[#This Row],[Correction (S)]]</f>
        <v>0</v>
      </c>
      <c r="W250" s="16">
        <v>10</v>
      </c>
      <c r="X250" s="18">
        <v>100</v>
      </c>
      <c r="Y250" s="21"/>
      <c r="Z250" s="22"/>
    </row>
    <row r="251" spans="1:26" x14ac:dyDescent="0.3">
      <c r="A251" s="36" t="s">
        <v>29</v>
      </c>
      <c r="B251" s="37">
        <v>45540</v>
      </c>
      <c r="C251" s="11">
        <v>100</v>
      </c>
      <c r="D251" s="19">
        <f>MAX(ROUND(D250+IF(I250&lt;GLYCT3_MIN,-INCR_ALGO*IF(H250&gt;10,2,1),0)+IF(AND(I250&gt;=GLYCT3_MAX,I249&gt;=GLYCT3_MAX,I248&gt;=GLYCT3_MAX),INCR_ALGO*IF(H250&gt;10,2,1),0),2),0)</f>
        <v>1</v>
      </c>
      <c r="E251" s="14">
        <v>0</v>
      </c>
      <c r="F251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51" s="29">
        <f>Tableau2[[#This Row],[Algo]]*Tableau2[[#This Row],[Glucides]]/10</f>
        <v>0</v>
      </c>
      <c r="H251" s="19">
        <f>ROUND(2*Tableau2[[#This Row],[Calcul NR]],0)/2+Tableau2[[#This Row],[Correction]]</f>
        <v>0</v>
      </c>
      <c r="I251" s="11">
        <v>100</v>
      </c>
      <c r="J251" s="13">
        <v>100</v>
      </c>
      <c r="K251" s="15">
        <f>MAX(ROUND(K250+IF(P250&lt;GLYCT3_MIN,-INCR_ALGO*IF(O250&gt;10,2,1),0)+IF(AND(P250&gt;=GLYCT3_MAX,P249&gt;=GLYCT3_MAX,P248&gt;=GLYCT3_MAX),INCR_ALGO*IF(O250&gt;10,2,1),0),2),0)</f>
        <v>1</v>
      </c>
      <c r="L251" s="15">
        <v>0</v>
      </c>
      <c r="M251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51" s="20">
        <f>Tableau2[[#This Row],[Algo (M)]]*Tableau2[[#This Row],[Glucides (M)]]/10</f>
        <v>0</v>
      </c>
      <c r="O251" s="20">
        <f>ROUND(2*Tableau2[[#This Row],[Calcul NR (M)]],0)/2+Tableau2[[#This Row],[Correction (M)]]</f>
        <v>0</v>
      </c>
      <c r="P251" s="13">
        <v>100</v>
      </c>
      <c r="Q251" s="18">
        <v>100</v>
      </c>
      <c r="R251" s="16">
        <f>MAX(ROUND(R250+IF(X250&lt;GLYCT3_MIN,-INCR_ALGO*IF(V250&gt;10,2,1),0)+IF(AND(X250&gt;GLYCT3_MAX,X249&gt;GLYCT3_MAX,X248&gt;GLYCT3_MAX),INCR_ALGO*IF(V250&gt;10,2,1),0),2),0)</f>
        <v>1</v>
      </c>
      <c r="S251" s="16">
        <v>0</v>
      </c>
      <c r="T251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51" s="21">
        <f>Tableau2[[#This Row],[Algo (S)]]*Tableau2[[#This Row],[Glucides (S)]]/10</f>
        <v>0</v>
      </c>
      <c r="V251" s="21">
        <f>ROUND(2*Tableau2[[#This Row],[Calcul NR (S)]],0)/2+Tableau2[[#This Row],[Correction (S)]]</f>
        <v>0</v>
      </c>
      <c r="W251" s="16">
        <v>10</v>
      </c>
      <c r="X251" s="18">
        <v>100</v>
      </c>
      <c r="Y251" s="21"/>
      <c r="Z251" s="22"/>
    </row>
    <row r="252" spans="1:26" x14ac:dyDescent="0.3">
      <c r="A252" s="36" t="s">
        <v>30</v>
      </c>
      <c r="B252" s="37">
        <v>45541</v>
      </c>
      <c r="C252" s="11">
        <v>100</v>
      </c>
      <c r="D252" s="19">
        <f>MAX(ROUND(D251+IF(I251&lt;GLYCT3_MIN,-INCR_ALGO*IF(H251&gt;10,2,1),0)+IF(AND(I251&gt;=GLYCT3_MAX,I250&gt;=GLYCT3_MAX,I249&gt;=GLYCT3_MAX),INCR_ALGO*IF(H251&gt;10,2,1),0),2),0)</f>
        <v>1</v>
      </c>
      <c r="E252" s="14">
        <v>0</v>
      </c>
      <c r="F252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52" s="29">
        <f>Tableau2[[#This Row],[Algo]]*Tableau2[[#This Row],[Glucides]]/10</f>
        <v>0</v>
      </c>
      <c r="H252" s="19">
        <f>ROUND(2*Tableau2[[#This Row],[Calcul NR]],0)/2+Tableau2[[#This Row],[Correction]]</f>
        <v>0</v>
      </c>
      <c r="I252" s="11">
        <v>100</v>
      </c>
      <c r="J252" s="13">
        <v>100</v>
      </c>
      <c r="K252" s="15">
        <f>MAX(ROUND(K251+IF(P251&lt;GLYCT3_MIN,-INCR_ALGO*IF(O251&gt;10,2,1),0)+IF(AND(P251&gt;=GLYCT3_MAX,P250&gt;=GLYCT3_MAX,P249&gt;=GLYCT3_MAX),INCR_ALGO*IF(O251&gt;10,2,1),0),2),0)</f>
        <v>1</v>
      </c>
      <c r="L252" s="15">
        <v>0</v>
      </c>
      <c r="M252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52" s="20">
        <f>Tableau2[[#This Row],[Algo (M)]]*Tableau2[[#This Row],[Glucides (M)]]/10</f>
        <v>0</v>
      </c>
      <c r="O252" s="20">
        <f>ROUND(2*Tableau2[[#This Row],[Calcul NR (M)]],0)/2+Tableau2[[#This Row],[Correction (M)]]</f>
        <v>0</v>
      </c>
      <c r="P252" s="13">
        <v>100</v>
      </c>
      <c r="Q252" s="18">
        <v>100</v>
      </c>
      <c r="R252" s="16">
        <f>MAX(ROUND(R251+IF(X251&lt;GLYCT3_MIN,-INCR_ALGO*IF(V251&gt;10,2,1),0)+IF(AND(X251&gt;GLYCT3_MAX,X250&gt;GLYCT3_MAX,X249&gt;GLYCT3_MAX),INCR_ALGO*IF(V251&gt;10,2,1),0),2),0)</f>
        <v>1</v>
      </c>
      <c r="S252" s="16">
        <v>0</v>
      </c>
      <c r="T252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52" s="21">
        <f>Tableau2[[#This Row],[Algo (S)]]*Tableau2[[#This Row],[Glucides (S)]]/10</f>
        <v>0</v>
      </c>
      <c r="V252" s="21">
        <f>ROUND(2*Tableau2[[#This Row],[Calcul NR (S)]],0)/2+Tableau2[[#This Row],[Correction (S)]]</f>
        <v>0</v>
      </c>
      <c r="W252" s="16">
        <v>10</v>
      </c>
      <c r="X252" s="18">
        <v>100</v>
      </c>
      <c r="Y252" s="21"/>
      <c r="Z252" s="22"/>
    </row>
    <row r="253" spans="1:26" x14ac:dyDescent="0.3">
      <c r="A253" s="36" t="s">
        <v>31</v>
      </c>
      <c r="B253" s="37">
        <v>45542</v>
      </c>
      <c r="C253" s="11">
        <v>100</v>
      </c>
      <c r="D253" s="19">
        <f>MAX(ROUND(D252+IF(I252&lt;GLYCT3_MIN,-INCR_ALGO*IF(H252&gt;10,2,1),0)+IF(AND(I252&gt;=GLYCT3_MAX,I251&gt;=GLYCT3_MAX,I250&gt;=GLYCT3_MAX),INCR_ALGO*IF(H252&gt;10,2,1),0),2),0)</f>
        <v>1</v>
      </c>
      <c r="E253" s="14">
        <v>0</v>
      </c>
      <c r="F253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53" s="29">
        <f>Tableau2[[#This Row],[Algo]]*Tableau2[[#This Row],[Glucides]]/10</f>
        <v>0</v>
      </c>
      <c r="H253" s="19">
        <f>ROUND(2*Tableau2[[#This Row],[Calcul NR]],0)/2+Tableau2[[#This Row],[Correction]]</f>
        <v>0</v>
      </c>
      <c r="I253" s="11">
        <v>100</v>
      </c>
      <c r="J253" s="13">
        <v>100</v>
      </c>
      <c r="K253" s="15">
        <f>MAX(ROUND(K252+IF(P252&lt;GLYCT3_MIN,-INCR_ALGO*IF(O252&gt;10,2,1),0)+IF(AND(P252&gt;=GLYCT3_MAX,P251&gt;=GLYCT3_MAX,P250&gt;=GLYCT3_MAX),INCR_ALGO*IF(O252&gt;10,2,1),0),2),0)</f>
        <v>1</v>
      </c>
      <c r="L253" s="15">
        <v>0</v>
      </c>
      <c r="M253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53" s="20">
        <f>Tableau2[[#This Row],[Algo (M)]]*Tableau2[[#This Row],[Glucides (M)]]/10</f>
        <v>0</v>
      </c>
      <c r="O253" s="20">
        <f>ROUND(2*Tableau2[[#This Row],[Calcul NR (M)]],0)/2+Tableau2[[#This Row],[Correction (M)]]</f>
        <v>0</v>
      </c>
      <c r="P253" s="13">
        <v>100</v>
      </c>
      <c r="Q253" s="18">
        <v>100</v>
      </c>
      <c r="R253" s="16">
        <f>MAX(ROUND(R252+IF(X252&lt;GLYCT3_MIN,-INCR_ALGO*IF(V252&gt;10,2,1),0)+IF(AND(X252&gt;GLYCT3_MAX,X251&gt;GLYCT3_MAX,X250&gt;GLYCT3_MAX),INCR_ALGO*IF(V252&gt;10,2,1),0),2),0)</f>
        <v>1</v>
      </c>
      <c r="S253" s="16">
        <v>0</v>
      </c>
      <c r="T253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53" s="21">
        <f>Tableau2[[#This Row],[Algo (S)]]*Tableau2[[#This Row],[Glucides (S)]]/10</f>
        <v>0</v>
      </c>
      <c r="V253" s="21">
        <f>ROUND(2*Tableau2[[#This Row],[Calcul NR (S)]],0)/2+Tableau2[[#This Row],[Correction (S)]]</f>
        <v>0</v>
      </c>
      <c r="W253" s="16">
        <v>10</v>
      </c>
      <c r="X253" s="18">
        <v>100</v>
      </c>
      <c r="Y253" s="21"/>
      <c r="Z253" s="22"/>
    </row>
    <row r="254" spans="1:26" x14ac:dyDescent="0.3">
      <c r="A254" s="36" t="s">
        <v>32</v>
      </c>
      <c r="B254" s="37">
        <v>45543</v>
      </c>
      <c r="C254" s="11">
        <v>100</v>
      </c>
      <c r="D254" s="19">
        <f>MAX(ROUND(D253+IF(I253&lt;GLYCT3_MIN,-INCR_ALGO*IF(H253&gt;10,2,1),0)+IF(AND(I253&gt;=GLYCT3_MAX,I252&gt;=GLYCT3_MAX,I251&gt;=GLYCT3_MAX),INCR_ALGO*IF(H253&gt;10,2,1),0),2),0)</f>
        <v>1</v>
      </c>
      <c r="E254" s="14">
        <v>0</v>
      </c>
      <c r="F254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54" s="29">
        <f>Tableau2[[#This Row],[Algo]]*Tableau2[[#This Row],[Glucides]]/10</f>
        <v>0</v>
      </c>
      <c r="H254" s="19">
        <f>ROUND(2*Tableau2[[#This Row],[Calcul NR]],0)/2+Tableau2[[#This Row],[Correction]]</f>
        <v>0</v>
      </c>
      <c r="I254" s="11">
        <v>100</v>
      </c>
      <c r="J254" s="13">
        <v>100</v>
      </c>
      <c r="K254" s="15">
        <f>MAX(ROUND(K253+IF(P253&lt;GLYCT3_MIN,-INCR_ALGO*IF(O253&gt;10,2,1),0)+IF(AND(P253&gt;=GLYCT3_MAX,P252&gt;=GLYCT3_MAX,P251&gt;=GLYCT3_MAX),INCR_ALGO*IF(O253&gt;10,2,1),0),2),0)</f>
        <v>1</v>
      </c>
      <c r="L254" s="15">
        <v>0</v>
      </c>
      <c r="M254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54" s="20">
        <f>Tableau2[[#This Row],[Algo (M)]]*Tableau2[[#This Row],[Glucides (M)]]/10</f>
        <v>0</v>
      </c>
      <c r="O254" s="20">
        <f>ROUND(2*Tableau2[[#This Row],[Calcul NR (M)]],0)/2+Tableau2[[#This Row],[Correction (M)]]</f>
        <v>0</v>
      </c>
      <c r="P254" s="13">
        <v>100</v>
      </c>
      <c r="Q254" s="18">
        <v>100</v>
      </c>
      <c r="R254" s="16">
        <f>MAX(ROUND(R253+IF(X253&lt;GLYCT3_MIN,-INCR_ALGO*IF(V253&gt;10,2,1),0)+IF(AND(X253&gt;GLYCT3_MAX,X252&gt;GLYCT3_MAX,X251&gt;GLYCT3_MAX),INCR_ALGO*IF(V253&gt;10,2,1),0),2),0)</f>
        <v>1</v>
      </c>
      <c r="S254" s="16">
        <v>0</v>
      </c>
      <c r="T254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54" s="21">
        <f>Tableau2[[#This Row],[Algo (S)]]*Tableau2[[#This Row],[Glucides (S)]]/10</f>
        <v>0</v>
      </c>
      <c r="V254" s="21">
        <f>ROUND(2*Tableau2[[#This Row],[Calcul NR (S)]],0)/2+Tableau2[[#This Row],[Correction (S)]]</f>
        <v>0</v>
      </c>
      <c r="W254" s="16">
        <v>10</v>
      </c>
      <c r="X254" s="18">
        <v>100</v>
      </c>
      <c r="Y254" s="21"/>
      <c r="Z254" s="22"/>
    </row>
    <row r="255" spans="1:26" x14ac:dyDescent="0.3">
      <c r="A255" s="36" t="s">
        <v>28</v>
      </c>
      <c r="B255" s="37">
        <v>45544</v>
      </c>
      <c r="C255" s="11">
        <v>100</v>
      </c>
      <c r="D255" s="19">
        <f>MAX(ROUND(D254+IF(I254&lt;GLYCT3_MIN,-INCR_ALGO*IF(H254&gt;10,2,1),0)+IF(AND(I254&gt;=GLYCT3_MAX,I253&gt;=GLYCT3_MAX,I252&gt;=GLYCT3_MAX),INCR_ALGO*IF(H254&gt;10,2,1),0),2),0)</f>
        <v>1</v>
      </c>
      <c r="E255" s="14">
        <v>0</v>
      </c>
      <c r="F255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55" s="29">
        <f>Tableau2[[#This Row],[Algo]]*Tableau2[[#This Row],[Glucides]]/10</f>
        <v>0</v>
      </c>
      <c r="H255" s="19">
        <f>ROUND(2*Tableau2[[#This Row],[Calcul NR]],0)/2+Tableau2[[#This Row],[Correction]]</f>
        <v>0</v>
      </c>
      <c r="I255" s="11">
        <v>100</v>
      </c>
      <c r="J255" s="13">
        <v>100</v>
      </c>
      <c r="K255" s="15">
        <f>MAX(ROUND(K254+IF(P254&lt;GLYCT3_MIN,-INCR_ALGO*IF(O254&gt;10,2,1),0)+IF(AND(P254&gt;=GLYCT3_MAX,P253&gt;=GLYCT3_MAX,P252&gt;=GLYCT3_MAX),INCR_ALGO*IF(O254&gt;10,2,1),0),2),0)</f>
        <v>1</v>
      </c>
      <c r="L255" s="15">
        <v>0</v>
      </c>
      <c r="M255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55" s="20">
        <f>Tableau2[[#This Row],[Algo (M)]]*Tableau2[[#This Row],[Glucides (M)]]/10</f>
        <v>0</v>
      </c>
      <c r="O255" s="20">
        <f>ROUND(2*Tableau2[[#This Row],[Calcul NR (M)]],0)/2+Tableau2[[#This Row],[Correction (M)]]</f>
        <v>0</v>
      </c>
      <c r="P255" s="13">
        <v>100</v>
      </c>
      <c r="Q255" s="18">
        <v>100</v>
      </c>
      <c r="R255" s="16">
        <f>MAX(ROUND(R254+IF(X254&lt;GLYCT3_MIN,-INCR_ALGO*IF(V254&gt;10,2,1),0)+IF(AND(X254&gt;GLYCT3_MAX,X253&gt;GLYCT3_MAX,X252&gt;GLYCT3_MAX),INCR_ALGO*IF(V254&gt;10,2,1),0),2),0)</f>
        <v>1</v>
      </c>
      <c r="S255" s="16">
        <v>0</v>
      </c>
      <c r="T255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55" s="21">
        <f>Tableau2[[#This Row],[Algo (S)]]*Tableau2[[#This Row],[Glucides (S)]]/10</f>
        <v>0</v>
      </c>
      <c r="V255" s="21">
        <f>ROUND(2*Tableau2[[#This Row],[Calcul NR (S)]],0)/2+Tableau2[[#This Row],[Correction (S)]]</f>
        <v>0</v>
      </c>
      <c r="W255" s="16">
        <v>10</v>
      </c>
      <c r="X255" s="18">
        <v>100</v>
      </c>
      <c r="Y255" s="21"/>
      <c r="Z255" s="22"/>
    </row>
    <row r="256" spans="1:26" x14ac:dyDescent="0.3">
      <c r="A256" s="36" t="s">
        <v>27</v>
      </c>
      <c r="B256" s="37">
        <v>45545</v>
      </c>
      <c r="C256" s="11">
        <v>100</v>
      </c>
      <c r="D256" s="19">
        <f>MAX(ROUND(D255+IF(I255&lt;GLYCT3_MIN,-INCR_ALGO*IF(H255&gt;10,2,1),0)+IF(AND(I255&gt;=GLYCT3_MAX,I254&gt;=GLYCT3_MAX,I253&gt;=GLYCT3_MAX),INCR_ALGO*IF(H255&gt;10,2,1),0),2),0)</f>
        <v>1</v>
      </c>
      <c r="E256" s="14">
        <v>0</v>
      </c>
      <c r="F256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56" s="29">
        <f>Tableau2[[#This Row],[Algo]]*Tableau2[[#This Row],[Glucides]]/10</f>
        <v>0</v>
      </c>
      <c r="H256" s="19">
        <f>ROUND(2*Tableau2[[#This Row],[Calcul NR]],0)/2+Tableau2[[#This Row],[Correction]]</f>
        <v>0</v>
      </c>
      <c r="I256" s="11">
        <v>100</v>
      </c>
      <c r="J256" s="13">
        <v>100</v>
      </c>
      <c r="K256" s="15">
        <f>MAX(ROUND(K255+IF(P255&lt;GLYCT3_MIN,-INCR_ALGO*IF(O255&gt;10,2,1),0)+IF(AND(P255&gt;=GLYCT3_MAX,P254&gt;=GLYCT3_MAX,P253&gt;=GLYCT3_MAX),INCR_ALGO*IF(O255&gt;10,2,1),0),2),0)</f>
        <v>1</v>
      </c>
      <c r="L256" s="15">
        <v>0</v>
      </c>
      <c r="M256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56" s="20">
        <f>Tableau2[[#This Row],[Algo (M)]]*Tableau2[[#This Row],[Glucides (M)]]/10</f>
        <v>0</v>
      </c>
      <c r="O256" s="20">
        <f>ROUND(2*Tableau2[[#This Row],[Calcul NR (M)]],0)/2+Tableau2[[#This Row],[Correction (M)]]</f>
        <v>0</v>
      </c>
      <c r="P256" s="13">
        <v>100</v>
      </c>
      <c r="Q256" s="18">
        <v>100</v>
      </c>
      <c r="R256" s="16">
        <f>MAX(ROUND(R255+IF(X255&lt;GLYCT3_MIN,-INCR_ALGO*IF(V255&gt;10,2,1),0)+IF(AND(X255&gt;GLYCT3_MAX,X254&gt;GLYCT3_MAX,X253&gt;GLYCT3_MAX),INCR_ALGO*IF(V255&gt;10,2,1),0),2),0)</f>
        <v>1</v>
      </c>
      <c r="S256" s="16">
        <v>0</v>
      </c>
      <c r="T256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56" s="21">
        <f>Tableau2[[#This Row],[Algo (S)]]*Tableau2[[#This Row],[Glucides (S)]]/10</f>
        <v>0</v>
      </c>
      <c r="V256" s="21">
        <f>ROUND(2*Tableau2[[#This Row],[Calcul NR (S)]],0)/2+Tableau2[[#This Row],[Correction (S)]]</f>
        <v>0</v>
      </c>
      <c r="W256" s="16">
        <v>10</v>
      </c>
      <c r="X256" s="18">
        <v>100</v>
      </c>
      <c r="Y256" s="21"/>
      <c r="Z256" s="22"/>
    </row>
    <row r="257" spans="1:26" x14ac:dyDescent="0.3">
      <c r="A257" s="36" t="s">
        <v>33</v>
      </c>
      <c r="B257" s="37">
        <v>45546</v>
      </c>
      <c r="C257" s="11">
        <v>100</v>
      </c>
      <c r="D257" s="19">
        <f>MAX(ROUND(D256+IF(I256&lt;GLYCT3_MIN,-INCR_ALGO*IF(H256&gt;10,2,1),0)+IF(AND(I256&gt;=GLYCT3_MAX,I255&gt;=GLYCT3_MAX,I254&gt;=GLYCT3_MAX),INCR_ALGO*IF(H256&gt;10,2,1),0),2),0)</f>
        <v>1</v>
      </c>
      <c r="E257" s="14">
        <v>0</v>
      </c>
      <c r="F257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57" s="29">
        <f>Tableau2[[#This Row],[Algo]]*Tableau2[[#This Row],[Glucides]]/10</f>
        <v>0</v>
      </c>
      <c r="H257" s="19">
        <f>ROUND(2*Tableau2[[#This Row],[Calcul NR]],0)/2+Tableau2[[#This Row],[Correction]]</f>
        <v>0</v>
      </c>
      <c r="I257" s="11">
        <v>100</v>
      </c>
      <c r="J257" s="13">
        <v>100</v>
      </c>
      <c r="K257" s="15">
        <f>MAX(ROUND(K256+IF(P256&lt;GLYCT3_MIN,-INCR_ALGO*IF(O256&gt;10,2,1),0)+IF(AND(P256&gt;=GLYCT3_MAX,P255&gt;=GLYCT3_MAX,P254&gt;=GLYCT3_MAX),INCR_ALGO*IF(O256&gt;10,2,1),0),2),0)</f>
        <v>1</v>
      </c>
      <c r="L257" s="15">
        <v>0</v>
      </c>
      <c r="M257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57" s="20">
        <f>Tableau2[[#This Row],[Algo (M)]]*Tableau2[[#This Row],[Glucides (M)]]/10</f>
        <v>0</v>
      </c>
      <c r="O257" s="20">
        <f>ROUND(2*Tableau2[[#This Row],[Calcul NR (M)]],0)/2+Tableau2[[#This Row],[Correction (M)]]</f>
        <v>0</v>
      </c>
      <c r="P257" s="13">
        <v>100</v>
      </c>
      <c r="Q257" s="18">
        <v>100</v>
      </c>
      <c r="R257" s="16">
        <f>MAX(ROUND(R256+IF(X256&lt;GLYCT3_MIN,-INCR_ALGO*IF(V256&gt;10,2,1),0)+IF(AND(X256&gt;GLYCT3_MAX,X255&gt;GLYCT3_MAX,X254&gt;GLYCT3_MAX),INCR_ALGO*IF(V256&gt;10,2,1),0),2),0)</f>
        <v>1</v>
      </c>
      <c r="S257" s="16">
        <v>0</v>
      </c>
      <c r="T257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57" s="21">
        <f>Tableau2[[#This Row],[Algo (S)]]*Tableau2[[#This Row],[Glucides (S)]]/10</f>
        <v>0</v>
      </c>
      <c r="V257" s="21">
        <f>ROUND(2*Tableau2[[#This Row],[Calcul NR (S)]],0)/2+Tableau2[[#This Row],[Correction (S)]]</f>
        <v>0</v>
      </c>
      <c r="W257" s="16">
        <v>10</v>
      </c>
      <c r="X257" s="18">
        <v>100</v>
      </c>
      <c r="Y257" s="21"/>
      <c r="Z257" s="22"/>
    </row>
    <row r="258" spans="1:26" x14ac:dyDescent="0.3">
      <c r="A258" s="36" t="s">
        <v>29</v>
      </c>
      <c r="B258" s="37">
        <v>45547</v>
      </c>
      <c r="C258" s="11">
        <v>100</v>
      </c>
      <c r="D258" s="19">
        <f>MAX(ROUND(D257+IF(I257&lt;GLYCT3_MIN,-INCR_ALGO*IF(H257&gt;10,2,1),0)+IF(AND(I257&gt;=GLYCT3_MAX,I256&gt;=GLYCT3_MAX,I255&gt;=GLYCT3_MAX),INCR_ALGO*IF(H257&gt;10,2,1),0),2),0)</f>
        <v>1</v>
      </c>
      <c r="E258" s="14">
        <v>0</v>
      </c>
      <c r="F258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58" s="29">
        <f>Tableau2[[#This Row],[Algo]]*Tableau2[[#This Row],[Glucides]]/10</f>
        <v>0</v>
      </c>
      <c r="H258" s="19">
        <f>ROUND(2*Tableau2[[#This Row],[Calcul NR]],0)/2+Tableau2[[#This Row],[Correction]]</f>
        <v>0</v>
      </c>
      <c r="I258" s="11">
        <v>100</v>
      </c>
      <c r="J258" s="13">
        <v>100</v>
      </c>
      <c r="K258" s="15">
        <f>MAX(ROUND(K257+IF(P257&lt;GLYCT3_MIN,-INCR_ALGO*IF(O257&gt;10,2,1),0)+IF(AND(P257&gt;=GLYCT3_MAX,P256&gt;=GLYCT3_MAX,P255&gt;=GLYCT3_MAX),INCR_ALGO*IF(O257&gt;10,2,1),0),2),0)</f>
        <v>1</v>
      </c>
      <c r="L258" s="15">
        <v>0</v>
      </c>
      <c r="M258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58" s="20">
        <f>Tableau2[[#This Row],[Algo (M)]]*Tableau2[[#This Row],[Glucides (M)]]/10</f>
        <v>0</v>
      </c>
      <c r="O258" s="20">
        <f>ROUND(2*Tableau2[[#This Row],[Calcul NR (M)]],0)/2+Tableau2[[#This Row],[Correction (M)]]</f>
        <v>0</v>
      </c>
      <c r="P258" s="13">
        <v>100</v>
      </c>
      <c r="Q258" s="18">
        <v>100</v>
      </c>
      <c r="R258" s="16">
        <f>MAX(ROUND(R257+IF(X257&lt;GLYCT3_MIN,-INCR_ALGO*IF(V257&gt;10,2,1),0)+IF(AND(X257&gt;GLYCT3_MAX,X256&gt;GLYCT3_MAX,X255&gt;GLYCT3_MAX),INCR_ALGO*IF(V257&gt;10,2,1),0),2),0)</f>
        <v>1</v>
      </c>
      <c r="S258" s="16">
        <v>0</v>
      </c>
      <c r="T258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58" s="21">
        <f>Tableau2[[#This Row],[Algo (S)]]*Tableau2[[#This Row],[Glucides (S)]]/10</f>
        <v>0</v>
      </c>
      <c r="V258" s="21">
        <f>ROUND(2*Tableau2[[#This Row],[Calcul NR (S)]],0)/2+Tableau2[[#This Row],[Correction (S)]]</f>
        <v>0</v>
      </c>
      <c r="W258" s="16">
        <v>10</v>
      </c>
      <c r="X258" s="18">
        <v>100</v>
      </c>
      <c r="Y258" s="21"/>
      <c r="Z258" s="22"/>
    </row>
    <row r="259" spans="1:26" x14ac:dyDescent="0.3">
      <c r="A259" s="36" t="s">
        <v>30</v>
      </c>
      <c r="B259" s="37">
        <v>45548</v>
      </c>
      <c r="C259" s="11">
        <v>100</v>
      </c>
      <c r="D259" s="19">
        <f>MAX(ROUND(D258+IF(I258&lt;GLYCT3_MIN,-INCR_ALGO*IF(H258&gt;10,2,1),0)+IF(AND(I258&gt;=GLYCT3_MAX,I257&gt;=GLYCT3_MAX,I256&gt;=GLYCT3_MAX),INCR_ALGO*IF(H258&gt;10,2,1),0),2),0)</f>
        <v>1</v>
      </c>
      <c r="E259" s="14">
        <v>0</v>
      </c>
      <c r="F259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59" s="29">
        <f>Tableau2[[#This Row],[Algo]]*Tableau2[[#This Row],[Glucides]]/10</f>
        <v>0</v>
      </c>
      <c r="H259" s="19">
        <f>ROUND(2*Tableau2[[#This Row],[Calcul NR]],0)/2+Tableau2[[#This Row],[Correction]]</f>
        <v>0</v>
      </c>
      <c r="I259" s="11">
        <v>100</v>
      </c>
      <c r="J259" s="13">
        <v>100</v>
      </c>
      <c r="K259" s="15">
        <f>MAX(ROUND(K258+IF(P258&lt;GLYCT3_MIN,-INCR_ALGO*IF(O258&gt;10,2,1),0)+IF(AND(P258&gt;=GLYCT3_MAX,P257&gt;=GLYCT3_MAX,P256&gt;=GLYCT3_MAX),INCR_ALGO*IF(O258&gt;10,2,1),0),2),0)</f>
        <v>1</v>
      </c>
      <c r="L259" s="15">
        <v>0</v>
      </c>
      <c r="M259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59" s="20">
        <f>Tableau2[[#This Row],[Algo (M)]]*Tableau2[[#This Row],[Glucides (M)]]/10</f>
        <v>0</v>
      </c>
      <c r="O259" s="20">
        <f>ROUND(2*Tableau2[[#This Row],[Calcul NR (M)]],0)/2+Tableau2[[#This Row],[Correction (M)]]</f>
        <v>0</v>
      </c>
      <c r="P259" s="13">
        <v>100</v>
      </c>
      <c r="Q259" s="18">
        <v>100</v>
      </c>
      <c r="R259" s="16">
        <f>MAX(ROUND(R258+IF(X258&lt;GLYCT3_MIN,-INCR_ALGO*IF(V258&gt;10,2,1),0)+IF(AND(X258&gt;GLYCT3_MAX,X257&gt;GLYCT3_MAX,X256&gt;GLYCT3_MAX),INCR_ALGO*IF(V258&gt;10,2,1),0),2),0)</f>
        <v>1</v>
      </c>
      <c r="S259" s="16">
        <v>0</v>
      </c>
      <c r="T259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59" s="21">
        <f>Tableau2[[#This Row],[Algo (S)]]*Tableau2[[#This Row],[Glucides (S)]]/10</f>
        <v>0</v>
      </c>
      <c r="V259" s="21">
        <f>ROUND(2*Tableau2[[#This Row],[Calcul NR (S)]],0)/2+Tableau2[[#This Row],[Correction (S)]]</f>
        <v>0</v>
      </c>
      <c r="W259" s="16">
        <v>10</v>
      </c>
      <c r="X259" s="18">
        <v>100</v>
      </c>
      <c r="Y259" s="21"/>
      <c r="Z259" s="22"/>
    </row>
    <row r="260" spans="1:26" x14ac:dyDescent="0.3">
      <c r="A260" s="36" t="s">
        <v>31</v>
      </c>
      <c r="B260" s="37">
        <v>45549</v>
      </c>
      <c r="C260" s="11">
        <v>100</v>
      </c>
      <c r="D260" s="19">
        <f>MAX(ROUND(D259+IF(I259&lt;GLYCT3_MIN,-INCR_ALGO*IF(H259&gt;10,2,1),0)+IF(AND(I259&gt;=GLYCT3_MAX,I258&gt;=GLYCT3_MAX,I257&gt;=GLYCT3_MAX),INCR_ALGO*IF(H259&gt;10,2,1),0),2),0)</f>
        <v>1</v>
      </c>
      <c r="E260" s="14">
        <v>0</v>
      </c>
      <c r="F260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60" s="29">
        <f>Tableau2[[#This Row],[Algo]]*Tableau2[[#This Row],[Glucides]]/10</f>
        <v>0</v>
      </c>
      <c r="H260" s="19">
        <f>ROUND(2*Tableau2[[#This Row],[Calcul NR]],0)/2+Tableau2[[#This Row],[Correction]]</f>
        <v>0</v>
      </c>
      <c r="I260" s="11">
        <v>100</v>
      </c>
      <c r="J260" s="13">
        <v>100</v>
      </c>
      <c r="K260" s="15">
        <f>MAX(ROUND(K259+IF(P259&lt;GLYCT3_MIN,-INCR_ALGO*IF(O259&gt;10,2,1),0)+IF(AND(P259&gt;=GLYCT3_MAX,P258&gt;=GLYCT3_MAX,P257&gt;=GLYCT3_MAX),INCR_ALGO*IF(O259&gt;10,2,1),0),2),0)</f>
        <v>1</v>
      </c>
      <c r="L260" s="15">
        <v>0</v>
      </c>
      <c r="M260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60" s="20">
        <f>Tableau2[[#This Row],[Algo (M)]]*Tableau2[[#This Row],[Glucides (M)]]/10</f>
        <v>0</v>
      </c>
      <c r="O260" s="20">
        <f>ROUND(2*Tableau2[[#This Row],[Calcul NR (M)]],0)/2+Tableau2[[#This Row],[Correction (M)]]</f>
        <v>0</v>
      </c>
      <c r="P260" s="13">
        <v>100</v>
      </c>
      <c r="Q260" s="18">
        <v>100</v>
      </c>
      <c r="R260" s="16">
        <f>MAX(ROUND(R259+IF(X259&lt;GLYCT3_MIN,-INCR_ALGO*IF(V259&gt;10,2,1),0)+IF(AND(X259&gt;GLYCT3_MAX,X258&gt;GLYCT3_MAX,X257&gt;GLYCT3_MAX),INCR_ALGO*IF(V259&gt;10,2,1),0),2),0)</f>
        <v>1</v>
      </c>
      <c r="S260" s="16">
        <v>0</v>
      </c>
      <c r="T260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60" s="21">
        <f>Tableau2[[#This Row],[Algo (S)]]*Tableau2[[#This Row],[Glucides (S)]]/10</f>
        <v>0</v>
      </c>
      <c r="V260" s="21">
        <f>ROUND(2*Tableau2[[#This Row],[Calcul NR (S)]],0)/2+Tableau2[[#This Row],[Correction (S)]]</f>
        <v>0</v>
      </c>
      <c r="W260" s="16">
        <v>10</v>
      </c>
      <c r="X260" s="18">
        <v>100</v>
      </c>
      <c r="Y260" s="21"/>
      <c r="Z260" s="22"/>
    </row>
    <row r="261" spans="1:26" x14ac:dyDescent="0.3">
      <c r="A261" s="36" t="s">
        <v>32</v>
      </c>
      <c r="B261" s="37">
        <v>45550</v>
      </c>
      <c r="C261" s="11">
        <v>100</v>
      </c>
      <c r="D261" s="19">
        <f>MAX(ROUND(D260+IF(I260&lt;GLYCT3_MIN,-INCR_ALGO*IF(H260&gt;10,2,1),0)+IF(AND(I260&gt;=GLYCT3_MAX,I259&gt;=GLYCT3_MAX,I258&gt;=GLYCT3_MAX),INCR_ALGO*IF(H260&gt;10,2,1),0),2),0)</f>
        <v>1</v>
      </c>
      <c r="E261" s="14">
        <v>0</v>
      </c>
      <c r="F261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61" s="29">
        <f>Tableau2[[#This Row],[Algo]]*Tableau2[[#This Row],[Glucides]]/10</f>
        <v>0</v>
      </c>
      <c r="H261" s="19">
        <f>ROUND(2*Tableau2[[#This Row],[Calcul NR]],0)/2+Tableau2[[#This Row],[Correction]]</f>
        <v>0</v>
      </c>
      <c r="I261" s="11">
        <v>100</v>
      </c>
      <c r="J261" s="13">
        <v>100</v>
      </c>
      <c r="K261" s="15">
        <f>MAX(ROUND(K260+IF(P260&lt;GLYCT3_MIN,-INCR_ALGO*IF(O260&gt;10,2,1),0)+IF(AND(P260&gt;=GLYCT3_MAX,P259&gt;=GLYCT3_MAX,P258&gt;=GLYCT3_MAX),INCR_ALGO*IF(O260&gt;10,2,1),0),2),0)</f>
        <v>1</v>
      </c>
      <c r="L261" s="15">
        <v>0</v>
      </c>
      <c r="M261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61" s="20">
        <f>Tableau2[[#This Row],[Algo (M)]]*Tableau2[[#This Row],[Glucides (M)]]/10</f>
        <v>0</v>
      </c>
      <c r="O261" s="20">
        <f>ROUND(2*Tableau2[[#This Row],[Calcul NR (M)]],0)/2+Tableau2[[#This Row],[Correction (M)]]</f>
        <v>0</v>
      </c>
      <c r="P261" s="13">
        <v>100</v>
      </c>
      <c r="Q261" s="18">
        <v>100</v>
      </c>
      <c r="R261" s="16">
        <f>MAX(ROUND(R260+IF(X260&lt;GLYCT3_MIN,-INCR_ALGO*IF(V260&gt;10,2,1),0)+IF(AND(X260&gt;GLYCT3_MAX,X259&gt;GLYCT3_MAX,X258&gt;GLYCT3_MAX),INCR_ALGO*IF(V260&gt;10,2,1),0),2),0)</f>
        <v>1</v>
      </c>
      <c r="S261" s="16">
        <v>0</v>
      </c>
      <c r="T261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61" s="21">
        <f>Tableau2[[#This Row],[Algo (S)]]*Tableau2[[#This Row],[Glucides (S)]]/10</f>
        <v>0</v>
      </c>
      <c r="V261" s="21">
        <f>ROUND(2*Tableau2[[#This Row],[Calcul NR (S)]],0)/2+Tableau2[[#This Row],[Correction (S)]]</f>
        <v>0</v>
      </c>
      <c r="W261" s="16">
        <v>10</v>
      </c>
      <c r="X261" s="18">
        <v>100</v>
      </c>
      <c r="Y261" s="21"/>
      <c r="Z261" s="22"/>
    </row>
    <row r="262" spans="1:26" x14ac:dyDescent="0.3">
      <c r="A262" s="36" t="s">
        <v>28</v>
      </c>
      <c r="B262" s="37">
        <v>45551</v>
      </c>
      <c r="C262" s="11">
        <v>100</v>
      </c>
      <c r="D262" s="19">
        <f>MAX(ROUND(D261+IF(I261&lt;GLYCT3_MIN,-INCR_ALGO*IF(H261&gt;10,2,1),0)+IF(AND(I261&gt;=GLYCT3_MAX,I260&gt;=GLYCT3_MAX,I259&gt;=GLYCT3_MAX),INCR_ALGO*IF(H261&gt;10,2,1),0),2),0)</f>
        <v>1</v>
      </c>
      <c r="E262" s="14">
        <v>0</v>
      </c>
      <c r="F262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62" s="29">
        <f>Tableau2[[#This Row],[Algo]]*Tableau2[[#This Row],[Glucides]]/10</f>
        <v>0</v>
      </c>
      <c r="H262" s="19">
        <f>ROUND(2*Tableau2[[#This Row],[Calcul NR]],0)/2+Tableau2[[#This Row],[Correction]]</f>
        <v>0</v>
      </c>
      <c r="I262" s="11">
        <v>100</v>
      </c>
      <c r="J262" s="13">
        <v>100</v>
      </c>
      <c r="K262" s="15">
        <f>MAX(ROUND(K261+IF(P261&lt;GLYCT3_MIN,-INCR_ALGO*IF(O261&gt;10,2,1),0)+IF(AND(P261&gt;=GLYCT3_MAX,P260&gt;=GLYCT3_MAX,P259&gt;=GLYCT3_MAX),INCR_ALGO*IF(O261&gt;10,2,1),0),2),0)</f>
        <v>1</v>
      </c>
      <c r="L262" s="15">
        <v>0</v>
      </c>
      <c r="M262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62" s="20">
        <f>Tableau2[[#This Row],[Algo (M)]]*Tableau2[[#This Row],[Glucides (M)]]/10</f>
        <v>0</v>
      </c>
      <c r="O262" s="20">
        <f>ROUND(2*Tableau2[[#This Row],[Calcul NR (M)]],0)/2+Tableau2[[#This Row],[Correction (M)]]</f>
        <v>0</v>
      </c>
      <c r="P262" s="13">
        <v>100</v>
      </c>
      <c r="Q262" s="18">
        <v>100</v>
      </c>
      <c r="R262" s="16">
        <f>MAX(ROUND(R261+IF(X261&lt;GLYCT3_MIN,-INCR_ALGO*IF(V261&gt;10,2,1),0)+IF(AND(X261&gt;GLYCT3_MAX,X260&gt;GLYCT3_MAX,X259&gt;GLYCT3_MAX),INCR_ALGO*IF(V261&gt;10,2,1),0),2),0)</f>
        <v>1</v>
      </c>
      <c r="S262" s="16">
        <v>0</v>
      </c>
      <c r="T262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62" s="21">
        <f>Tableau2[[#This Row],[Algo (S)]]*Tableau2[[#This Row],[Glucides (S)]]/10</f>
        <v>0</v>
      </c>
      <c r="V262" s="21">
        <f>ROUND(2*Tableau2[[#This Row],[Calcul NR (S)]],0)/2+Tableau2[[#This Row],[Correction (S)]]</f>
        <v>0</v>
      </c>
      <c r="W262" s="16">
        <v>10</v>
      </c>
      <c r="X262" s="18">
        <v>100</v>
      </c>
      <c r="Y262" s="21"/>
      <c r="Z262" s="22"/>
    </row>
    <row r="263" spans="1:26" x14ac:dyDescent="0.3">
      <c r="A263" s="36" t="s">
        <v>27</v>
      </c>
      <c r="B263" s="37">
        <v>45552</v>
      </c>
      <c r="C263" s="11">
        <v>100</v>
      </c>
      <c r="D263" s="19">
        <f>MAX(ROUND(D262+IF(I262&lt;GLYCT3_MIN,-INCR_ALGO*IF(H262&gt;10,2,1),0)+IF(AND(I262&gt;=GLYCT3_MAX,I261&gt;=GLYCT3_MAX,I260&gt;=GLYCT3_MAX),INCR_ALGO*IF(H262&gt;10,2,1),0),2),0)</f>
        <v>1</v>
      </c>
      <c r="E263" s="14">
        <v>0</v>
      </c>
      <c r="F263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63" s="29">
        <f>Tableau2[[#This Row],[Algo]]*Tableau2[[#This Row],[Glucides]]/10</f>
        <v>0</v>
      </c>
      <c r="H263" s="19">
        <f>ROUND(2*Tableau2[[#This Row],[Calcul NR]],0)/2+Tableau2[[#This Row],[Correction]]</f>
        <v>0</v>
      </c>
      <c r="I263" s="11">
        <v>100</v>
      </c>
      <c r="J263" s="13">
        <v>100</v>
      </c>
      <c r="K263" s="15">
        <f>MAX(ROUND(K262+IF(P262&lt;GLYCT3_MIN,-INCR_ALGO*IF(O262&gt;10,2,1),0)+IF(AND(P262&gt;=GLYCT3_MAX,P261&gt;=GLYCT3_MAX,P260&gt;=GLYCT3_MAX),INCR_ALGO*IF(O262&gt;10,2,1),0),2),0)</f>
        <v>1</v>
      </c>
      <c r="L263" s="15">
        <v>0</v>
      </c>
      <c r="M263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63" s="20">
        <f>Tableau2[[#This Row],[Algo (M)]]*Tableau2[[#This Row],[Glucides (M)]]/10</f>
        <v>0</v>
      </c>
      <c r="O263" s="20">
        <f>ROUND(2*Tableau2[[#This Row],[Calcul NR (M)]],0)/2+Tableau2[[#This Row],[Correction (M)]]</f>
        <v>0</v>
      </c>
      <c r="P263" s="13">
        <v>100</v>
      </c>
      <c r="Q263" s="18">
        <v>100</v>
      </c>
      <c r="R263" s="16">
        <f>MAX(ROUND(R262+IF(X262&lt;GLYCT3_MIN,-INCR_ALGO*IF(V262&gt;10,2,1),0)+IF(AND(X262&gt;GLYCT3_MAX,X261&gt;GLYCT3_MAX,X260&gt;GLYCT3_MAX),INCR_ALGO*IF(V262&gt;10,2,1),0),2),0)</f>
        <v>1</v>
      </c>
      <c r="S263" s="16">
        <v>0</v>
      </c>
      <c r="T263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63" s="21">
        <f>Tableau2[[#This Row],[Algo (S)]]*Tableau2[[#This Row],[Glucides (S)]]/10</f>
        <v>0</v>
      </c>
      <c r="V263" s="21">
        <f>ROUND(2*Tableau2[[#This Row],[Calcul NR (S)]],0)/2+Tableau2[[#This Row],[Correction (S)]]</f>
        <v>0</v>
      </c>
      <c r="W263" s="16">
        <v>10</v>
      </c>
      <c r="X263" s="18">
        <v>100</v>
      </c>
      <c r="Y263" s="21"/>
      <c r="Z263" s="22"/>
    </row>
    <row r="264" spans="1:26" x14ac:dyDescent="0.3">
      <c r="A264" s="36" t="s">
        <v>33</v>
      </c>
      <c r="B264" s="37">
        <v>45553</v>
      </c>
      <c r="C264" s="11">
        <v>100</v>
      </c>
      <c r="D264" s="19">
        <f>MAX(ROUND(D263+IF(I263&lt;GLYCT3_MIN,-INCR_ALGO*IF(H263&gt;10,2,1),0)+IF(AND(I263&gt;=GLYCT3_MAX,I262&gt;=GLYCT3_MAX,I261&gt;=GLYCT3_MAX),INCR_ALGO*IF(H263&gt;10,2,1),0),2),0)</f>
        <v>1</v>
      </c>
      <c r="E264" s="14">
        <v>0</v>
      </c>
      <c r="F264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64" s="29">
        <f>Tableau2[[#This Row],[Algo]]*Tableau2[[#This Row],[Glucides]]/10</f>
        <v>0</v>
      </c>
      <c r="H264" s="19">
        <f>ROUND(2*Tableau2[[#This Row],[Calcul NR]],0)/2+Tableau2[[#This Row],[Correction]]</f>
        <v>0</v>
      </c>
      <c r="I264" s="11">
        <v>100</v>
      </c>
      <c r="J264" s="13">
        <v>100</v>
      </c>
      <c r="K264" s="15">
        <f>MAX(ROUND(K263+IF(P263&lt;GLYCT3_MIN,-INCR_ALGO*IF(O263&gt;10,2,1),0)+IF(AND(P263&gt;=GLYCT3_MAX,P262&gt;=GLYCT3_MAX,P261&gt;=GLYCT3_MAX),INCR_ALGO*IF(O263&gt;10,2,1),0),2),0)</f>
        <v>1</v>
      </c>
      <c r="L264" s="15">
        <v>0</v>
      </c>
      <c r="M264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64" s="20">
        <f>Tableau2[[#This Row],[Algo (M)]]*Tableau2[[#This Row],[Glucides (M)]]/10</f>
        <v>0</v>
      </c>
      <c r="O264" s="20">
        <f>ROUND(2*Tableau2[[#This Row],[Calcul NR (M)]],0)/2+Tableau2[[#This Row],[Correction (M)]]</f>
        <v>0</v>
      </c>
      <c r="P264" s="13">
        <v>100</v>
      </c>
      <c r="Q264" s="18">
        <v>100</v>
      </c>
      <c r="R264" s="16">
        <f>MAX(ROUND(R263+IF(X263&lt;GLYCT3_MIN,-INCR_ALGO*IF(V263&gt;10,2,1),0)+IF(AND(X263&gt;GLYCT3_MAX,X262&gt;GLYCT3_MAX,X261&gt;GLYCT3_MAX),INCR_ALGO*IF(V263&gt;10,2,1),0),2),0)</f>
        <v>1</v>
      </c>
      <c r="S264" s="16">
        <v>0</v>
      </c>
      <c r="T264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64" s="21">
        <f>Tableau2[[#This Row],[Algo (S)]]*Tableau2[[#This Row],[Glucides (S)]]/10</f>
        <v>0</v>
      </c>
      <c r="V264" s="21">
        <f>ROUND(2*Tableau2[[#This Row],[Calcul NR (S)]],0)/2+Tableau2[[#This Row],[Correction (S)]]</f>
        <v>0</v>
      </c>
      <c r="W264" s="16">
        <v>10</v>
      </c>
      <c r="X264" s="18">
        <v>100</v>
      </c>
      <c r="Y264" s="21"/>
      <c r="Z264" s="22"/>
    </row>
    <row r="265" spans="1:26" x14ac:dyDescent="0.3">
      <c r="A265" s="36" t="s">
        <v>29</v>
      </c>
      <c r="B265" s="37">
        <v>45554</v>
      </c>
      <c r="C265" s="11">
        <v>100</v>
      </c>
      <c r="D265" s="19">
        <f>MAX(ROUND(D264+IF(I264&lt;GLYCT3_MIN,-INCR_ALGO*IF(H264&gt;10,2,1),0)+IF(AND(I264&gt;=GLYCT3_MAX,I263&gt;=GLYCT3_MAX,I262&gt;=GLYCT3_MAX),INCR_ALGO*IF(H264&gt;10,2,1),0),2),0)</f>
        <v>1</v>
      </c>
      <c r="E265" s="14">
        <v>0</v>
      </c>
      <c r="F265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65" s="29">
        <f>Tableau2[[#This Row],[Algo]]*Tableau2[[#This Row],[Glucides]]/10</f>
        <v>0</v>
      </c>
      <c r="H265" s="19">
        <f>ROUND(2*Tableau2[[#This Row],[Calcul NR]],0)/2+Tableau2[[#This Row],[Correction]]</f>
        <v>0</v>
      </c>
      <c r="I265" s="11">
        <v>100</v>
      </c>
      <c r="J265" s="13">
        <v>100</v>
      </c>
      <c r="K265" s="15">
        <f>MAX(ROUND(K264+IF(P264&lt;GLYCT3_MIN,-INCR_ALGO*IF(O264&gt;10,2,1),0)+IF(AND(P264&gt;=GLYCT3_MAX,P263&gt;=GLYCT3_MAX,P262&gt;=GLYCT3_MAX),INCR_ALGO*IF(O264&gt;10,2,1),0),2),0)</f>
        <v>1</v>
      </c>
      <c r="L265" s="15">
        <v>0</v>
      </c>
      <c r="M265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65" s="20">
        <f>Tableau2[[#This Row],[Algo (M)]]*Tableau2[[#This Row],[Glucides (M)]]/10</f>
        <v>0</v>
      </c>
      <c r="O265" s="20">
        <f>ROUND(2*Tableau2[[#This Row],[Calcul NR (M)]],0)/2+Tableau2[[#This Row],[Correction (M)]]</f>
        <v>0</v>
      </c>
      <c r="P265" s="13">
        <v>100</v>
      </c>
      <c r="Q265" s="18">
        <v>100</v>
      </c>
      <c r="R265" s="16">
        <f>MAX(ROUND(R264+IF(X264&lt;GLYCT3_MIN,-INCR_ALGO*IF(V264&gt;10,2,1),0)+IF(AND(X264&gt;GLYCT3_MAX,X263&gt;GLYCT3_MAX,X262&gt;GLYCT3_MAX),INCR_ALGO*IF(V264&gt;10,2,1),0),2),0)</f>
        <v>1</v>
      </c>
      <c r="S265" s="16">
        <v>0</v>
      </c>
      <c r="T265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65" s="21">
        <f>Tableau2[[#This Row],[Algo (S)]]*Tableau2[[#This Row],[Glucides (S)]]/10</f>
        <v>0</v>
      </c>
      <c r="V265" s="21">
        <f>ROUND(2*Tableau2[[#This Row],[Calcul NR (S)]],0)/2+Tableau2[[#This Row],[Correction (S)]]</f>
        <v>0</v>
      </c>
      <c r="W265" s="16">
        <v>10</v>
      </c>
      <c r="X265" s="18">
        <v>100</v>
      </c>
      <c r="Y265" s="21"/>
      <c r="Z265" s="22"/>
    </row>
    <row r="266" spans="1:26" x14ac:dyDescent="0.3">
      <c r="A266" s="36" t="s">
        <v>30</v>
      </c>
      <c r="B266" s="37">
        <v>45555</v>
      </c>
      <c r="C266" s="11">
        <v>100</v>
      </c>
      <c r="D266" s="19">
        <f>MAX(ROUND(D265+IF(I265&lt;GLYCT3_MIN,-INCR_ALGO*IF(H265&gt;10,2,1),0)+IF(AND(I265&gt;=GLYCT3_MAX,I264&gt;=GLYCT3_MAX,I263&gt;=GLYCT3_MAX),INCR_ALGO*IF(H265&gt;10,2,1),0),2),0)</f>
        <v>1</v>
      </c>
      <c r="E266" s="14">
        <v>0</v>
      </c>
      <c r="F266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66" s="29">
        <f>Tableau2[[#This Row],[Algo]]*Tableau2[[#This Row],[Glucides]]/10</f>
        <v>0</v>
      </c>
      <c r="H266" s="19">
        <f>ROUND(2*Tableau2[[#This Row],[Calcul NR]],0)/2+Tableau2[[#This Row],[Correction]]</f>
        <v>0</v>
      </c>
      <c r="I266" s="11">
        <v>100</v>
      </c>
      <c r="J266" s="13">
        <v>100</v>
      </c>
      <c r="K266" s="15">
        <f>MAX(ROUND(K265+IF(P265&lt;GLYCT3_MIN,-INCR_ALGO*IF(O265&gt;10,2,1),0)+IF(AND(P265&gt;=GLYCT3_MAX,P264&gt;=GLYCT3_MAX,P263&gt;=GLYCT3_MAX),INCR_ALGO*IF(O265&gt;10,2,1),0),2),0)</f>
        <v>1</v>
      </c>
      <c r="L266" s="15">
        <v>0</v>
      </c>
      <c r="M266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66" s="20">
        <f>Tableau2[[#This Row],[Algo (M)]]*Tableau2[[#This Row],[Glucides (M)]]/10</f>
        <v>0</v>
      </c>
      <c r="O266" s="20">
        <f>ROUND(2*Tableau2[[#This Row],[Calcul NR (M)]],0)/2+Tableau2[[#This Row],[Correction (M)]]</f>
        <v>0</v>
      </c>
      <c r="P266" s="13">
        <v>100</v>
      </c>
      <c r="Q266" s="18">
        <v>100</v>
      </c>
      <c r="R266" s="16">
        <f>MAX(ROUND(R265+IF(X265&lt;GLYCT3_MIN,-INCR_ALGO*IF(V265&gt;10,2,1),0)+IF(AND(X265&gt;GLYCT3_MAX,X264&gt;GLYCT3_MAX,X263&gt;GLYCT3_MAX),INCR_ALGO*IF(V265&gt;10,2,1),0),2),0)</f>
        <v>1</v>
      </c>
      <c r="S266" s="16">
        <v>0</v>
      </c>
      <c r="T266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66" s="21">
        <f>Tableau2[[#This Row],[Algo (S)]]*Tableau2[[#This Row],[Glucides (S)]]/10</f>
        <v>0</v>
      </c>
      <c r="V266" s="21">
        <f>ROUND(2*Tableau2[[#This Row],[Calcul NR (S)]],0)/2+Tableau2[[#This Row],[Correction (S)]]</f>
        <v>0</v>
      </c>
      <c r="W266" s="16">
        <v>10</v>
      </c>
      <c r="X266" s="18">
        <v>100</v>
      </c>
      <c r="Y266" s="21"/>
      <c r="Z266" s="22"/>
    </row>
    <row r="267" spans="1:26" x14ac:dyDescent="0.3">
      <c r="A267" s="36" t="s">
        <v>31</v>
      </c>
      <c r="B267" s="37">
        <v>45556</v>
      </c>
      <c r="C267" s="11">
        <v>100</v>
      </c>
      <c r="D267" s="19">
        <f>MAX(ROUND(D266+IF(I266&lt;GLYCT3_MIN,-INCR_ALGO*IF(H266&gt;10,2,1),0)+IF(AND(I266&gt;=GLYCT3_MAX,I265&gt;=GLYCT3_MAX,I264&gt;=GLYCT3_MAX),INCR_ALGO*IF(H266&gt;10,2,1),0),2),0)</f>
        <v>1</v>
      </c>
      <c r="E267" s="14">
        <v>0</v>
      </c>
      <c r="F267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67" s="29">
        <f>Tableau2[[#This Row],[Algo]]*Tableau2[[#This Row],[Glucides]]/10</f>
        <v>0</v>
      </c>
      <c r="H267" s="19">
        <f>ROUND(2*Tableau2[[#This Row],[Calcul NR]],0)/2+Tableau2[[#This Row],[Correction]]</f>
        <v>0</v>
      </c>
      <c r="I267" s="11">
        <v>100</v>
      </c>
      <c r="J267" s="13">
        <v>100</v>
      </c>
      <c r="K267" s="15">
        <f>MAX(ROUND(K266+IF(P266&lt;GLYCT3_MIN,-INCR_ALGO*IF(O266&gt;10,2,1),0)+IF(AND(P266&gt;=GLYCT3_MAX,P265&gt;=GLYCT3_MAX,P264&gt;=GLYCT3_MAX),INCR_ALGO*IF(O266&gt;10,2,1),0),2),0)</f>
        <v>1</v>
      </c>
      <c r="L267" s="15">
        <v>0</v>
      </c>
      <c r="M267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67" s="20">
        <f>Tableau2[[#This Row],[Algo (M)]]*Tableau2[[#This Row],[Glucides (M)]]/10</f>
        <v>0</v>
      </c>
      <c r="O267" s="20">
        <f>ROUND(2*Tableau2[[#This Row],[Calcul NR (M)]],0)/2+Tableau2[[#This Row],[Correction (M)]]</f>
        <v>0</v>
      </c>
      <c r="P267" s="13">
        <v>100</v>
      </c>
      <c r="Q267" s="18">
        <v>100</v>
      </c>
      <c r="R267" s="16">
        <f>MAX(ROUND(R266+IF(X266&lt;GLYCT3_MIN,-INCR_ALGO*IF(V266&gt;10,2,1),0)+IF(AND(X266&gt;GLYCT3_MAX,X265&gt;GLYCT3_MAX,X264&gt;GLYCT3_MAX),INCR_ALGO*IF(V266&gt;10,2,1),0),2),0)</f>
        <v>1</v>
      </c>
      <c r="S267" s="16">
        <v>0</v>
      </c>
      <c r="T267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67" s="21">
        <f>Tableau2[[#This Row],[Algo (S)]]*Tableau2[[#This Row],[Glucides (S)]]/10</f>
        <v>0</v>
      </c>
      <c r="V267" s="21">
        <f>ROUND(2*Tableau2[[#This Row],[Calcul NR (S)]],0)/2+Tableau2[[#This Row],[Correction (S)]]</f>
        <v>0</v>
      </c>
      <c r="W267" s="16">
        <v>10</v>
      </c>
      <c r="X267" s="18">
        <v>100</v>
      </c>
      <c r="Y267" s="21"/>
      <c r="Z267" s="22"/>
    </row>
    <row r="268" spans="1:26" x14ac:dyDescent="0.3">
      <c r="A268" s="36" t="s">
        <v>32</v>
      </c>
      <c r="B268" s="37">
        <v>45557</v>
      </c>
      <c r="C268" s="11">
        <v>100</v>
      </c>
      <c r="D268" s="19">
        <f>MAX(ROUND(D267+IF(I267&lt;GLYCT3_MIN,-INCR_ALGO*IF(H267&gt;10,2,1),0)+IF(AND(I267&gt;=GLYCT3_MAX,I266&gt;=GLYCT3_MAX,I265&gt;=GLYCT3_MAX),INCR_ALGO*IF(H267&gt;10,2,1),0),2),0)</f>
        <v>1</v>
      </c>
      <c r="E268" s="14">
        <v>0</v>
      </c>
      <c r="F268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68" s="29">
        <f>Tableau2[[#This Row],[Algo]]*Tableau2[[#This Row],[Glucides]]/10</f>
        <v>0</v>
      </c>
      <c r="H268" s="19">
        <f>ROUND(2*Tableau2[[#This Row],[Calcul NR]],0)/2+Tableau2[[#This Row],[Correction]]</f>
        <v>0</v>
      </c>
      <c r="I268" s="11">
        <v>100</v>
      </c>
      <c r="J268" s="13">
        <v>100</v>
      </c>
      <c r="K268" s="15">
        <f>MAX(ROUND(K267+IF(P267&lt;GLYCT3_MIN,-INCR_ALGO*IF(O267&gt;10,2,1),0)+IF(AND(P267&gt;=GLYCT3_MAX,P266&gt;=GLYCT3_MAX,P265&gt;=GLYCT3_MAX),INCR_ALGO*IF(O267&gt;10,2,1),0),2),0)</f>
        <v>1</v>
      </c>
      <c r="L268" s="15">
        <v>0</v>
      </c>
      <c r="M268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68" s="20">
        <f>Tableau2[[#This Row],[Algo (M)]]*Tableau2[[#This Row],[Glucides (M)]]/10</f>
        <v>0</v>
      </c>
      <c r="O268" s="20">
        <f>ROUND(2*Tableau2[[#This Row],[Calcul NR (M)]],0)/2+Tableau2[[#This Row],[Correction (M)]]</f>
        <v>0</v>
      </c>
      <c r="P268" s="13">
        <v>100</v>
      </c>
      <c r="Q268" s="18">
        <v>100</v>
      </c>
      <c r="R268" s="16">
        <f>MAX(ROUND(R267+IF(X267&lt;GLYCT3_MIN,-INCR_ALGO*IF(V267&gt;10,2,1),0)+IF(AND(X267&gt;GLYCT3_MAX,X266&gt;GLYCT3_MAX,X265&gt;GLYCT3_MAX),INCR_ALGO*IF(V267&gt;10,2,1),0),2),0)</f>
        <v>1</v>
      </c>
      <c r="S268" s="16">
        <v>0</v>
      </c>
      <c r="T268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68" s="21">
        <f>Tableau2[[#This Row],[Algo (S)]]*Tableau2[[#This Row],[Glucides (S)]]/10</f>
        <v>0</v>
      </c>
      <c r="V268" s="21">
        <f>ROUND(2*Tableau2[[#This Row],[Calcul NR (S)]],0)/2+Tableau2[[#This Row],[Correction (S)]]</f>
        <v>0</v>
      </c>
      <c r="W268" s="16">
        <v>10</v>
      </c>
      <c r="X268" s="18">
        <v>100</v>
      </c>
      <c r="Y268" s="21"/>
      <c r="Z268" s="22"/>
    </row>
    <row r="269" spans="1:26" x14ac:dyDescent="0.3">
      <c r="A269" s="36" t="s">
        <v>28</v>
      </c>
      <c r="B269" s="37">
        <v>45558</v>
      </c>
      <c r="C269" s="11">
        <v>100</v>
      </c>
      <c r="D269" s="19">
        <f>MAX(ROUND(D268+IF(I268&lt;GLYCT3_MIN,-INCR_ALGO*IF(H268&gt;10,2,1),0)+IF(AND(I268&gt;=GLYCT3_MAX,I267&gt;=GLYCT3_MAX,I266&gt;=GLYCT3_MAX),INCR_ALGO*IF(H268&gt;10,2,1),0),2),0)</f>
        <v>1</v>
      </c>
      <c r="E269" s="14">
        <v>0</v>
      </c>
      <c r="F269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69" s="29">
        <f>Tableau2[[#This Row],[Algo]]*Tableau2[[#This Row],[Glucides]]/10</f>
        <v>0</v>
      </c>
      <c r="H269" s="19">
        <f>ROUND(2*Tableau2[[#This Row],[Calcul NR]],0)/2+Tableau2[[#This Row],[Correction]]</f>
        <v>0</v>
      </c>
      <c r="I269" s="11">
        <v>100</v>
      </c>
      <c r="J269" s="13">
        <v>100</v>
      </c>
      <c r="K269" s="15">
        <f>MAX(ROUND(K268+IF(P268&lt;GLYCT3_MIN,-INCR_ALGO*IF(O268&gt;10,2,1),0)+IF(AND(P268&gt;=GLYCT3_MAX,P267&gt;=GLYCT3_MAX,P266&gt;=GLYCT3_MAX),INCR_ALGO*IF(O268&gt;10,2,1),0),2),0)</f>
        <v>1</v>
      </c>
      <c r="L269" s="15">
        <v>0</v>
      </c>
      <c r="M269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69" s="20">
        <f>Tableau2[[#This Row],[Algo (M)]]*Tableau2[[#This Row],[Glucides (M)]]/10</f>
        <v>0</v>
      </c>
      <c r="O269" s="20">
        <f>ROUND(2*Tableau2[[#This Row],[Calcul NR (M)]],0)/2+Tableau2[[#This Row],[Correction (M)]]</f>
        <v>0</v>
      </c>
      <c r="P269" s="13">
        <v>100</v>
      </c>
      <c r="Q269" s="18">
        <v>100</v>
      </c>
      <c r="R269" s="16">
        <f>MAX(ROUND(R268+IF(X268&lt;GLYCT3_MIN,-INCR_ALGO*IF(V268&gt;10,2,1),0)+IF(AND(X268&gt;GLYCT3_MAX,X267&gt;GLYCT3_MAX,X266&gt;GLYCT3_MAX),INCR_ALGO*IF(V268&gt;10,2,1),0),2),0)</f>
        <v>1</v>
      </c>
      <c r="S269" s="16">
        <v>0</v>
      </c>
      <c r="T269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69" s="21">
        <f>Tableau2[[#This Row],[Algo (S)]]*Tableau2[[#This Row],[Glucides (S)]]/10</f>
        <v>0</v>
      </c>
      <c r="V269" s="21">
        <f>ROUND(2*Tableau2[[#This Row],[Calcul NR (S)]],0)/2+Tableau2[[#This Row],[Correction (S)]]</f>
        <v>0</v>
      </c>
      <c r="W269" s="16">
        <v>10</v>
      </c>
      <c r="X269" s="18">
        <v>100</v>
      </c>
      <c r="Y269" s="21"/>
      <c r="Z269" s="22"/>
    </row>
    <row r="270" spans="1:26" x14ac:dyDescent="0.3">
      <c r="A270" s="36" t="s">
        <v>27</v>
      </c>
      <c r="B270" s="37">
        <v>45559</v>
      </c>
      <c r="C270" s="11">
        <v>100</v>
      </c>
      <c r="D270" s="19">
        <f>MAX(ROUND(D269+IF(I269&lt;GLYCT3_MIN,-INCR_ALGO*IF(H269&gt;10,2,1),0)+IF(AND(I269&gt;=GLYCT3_MAX,I268&gt;=GLYCT3_MAX,I267&gt;=GLYCT3_MAX),INCR_ALGO*IF(H269&gt;10,2,1),0),2),0)</f>
        <v>1</v>
      </c>
      <c r="E270" s="14">
        <v>0</v>
      </c>
      <c r="F270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70" s="29">
        <f>Tableau2[[#This Row],[Algo]]*Tableau2[[#This Row],[Glucides]]/10</f>
        <v>0</v>
      </c>
      <c r="H270" s="19">
        <f>ROUND(2*Tableau2[[#This Row],[Calcul NR]],0)/2+Tableau2[[#This Row],[Correction]]</f>
        <v>0</v>
      </c>
      <c r="I270" s="11">
        <v>100</v>
      </c>
      <c r="J270" s="13">
        <v>100</v>
      </c>
      <c r="K270" s="15">
        <f>MAX(ROUND(K269+IF(P269&lt;GLYCT3_MIN,-INCR_ALGO*IF(O269&gt;10,2,1),0)+IF(AND(P269&gt;=GLYCT3_MAX,P268&gt;=GLYCT3_MAX,P267&gt;=GLYCT3_MAX),INCR_ALGO*IF(O269&gt;10,2,1),0),2),0)</f>
        <v>1</v>
      </c>
      <c r="L270" s="15">
        <v>0</v>
      </c>
      <c r="M270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70" s="20">
        <f>Tableau2[[#This Row],[Algo (M)]]*Tableau2[[#This Row],[Glucides (M)]]/10</f>
        <v>0</v>
      </c>
      <c r="O270" s="20">
        <f>ROUND(2*Tableau2[[#This Row],[Calcul NR (M)]],0)/2+Tableau2[[#This Row],[Correction (M)]]</f>
        <v>0</v>
      </c>
      <c r="P270" s="13">
        <v>100</v>
      </c>
      <c r="Q270" s="18">
        <v>100</v>
      </c>
      <c r="R270" s="16">
        <f>MAX(ROUND(R269+IF(X269&lt;GLYCT3_MIN,-INCR_ALGO*IF(V269&gt;10,2,1),0)+IF(AND(X269&gt;GLYCT3_MAX,X268&gt;GLYCT3_MAX,X267&gt;GLYCT3_MAX),INCR_ALGO*IF(V269&gt;10,2,1),0),2),0)</f>
        <v>1</v>
      </c>
      <c r="S270" s="16">
        <v>0</v>
      </c>
      <c r="T270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70" s="21">
        <f>Tableau2[[#This Row],[Algo (S)]]*Tableau2[[#This Row],[Glucides (S)]]/10</f>
        <v>0</v>
      </c>
      <c r="V270" s="21">
        <f>ROUND(2*Tableau2[[#This Row],[Calcul NR (S)]],0)/2+Tableau2[[#This Row],[Correction (S)]]</f>
        <v>0</v>
      </c>
      <c r="W270" s="16">
        <v>10</v>
      </c>
      <c r="X270" s="18">
        <v>100</v>
      </c>
      <c r="Y270" s="21"/>
      <c r="Z270" s="22"/>
    </row>
    <row r="271" spans="1:26" x14ac:dyDescent="0.3">
      <c r="A271" s="36" t="s">
        <v>33</v>
      </c>
      <c r="B271" s="37">
        <v>45560</v>
      </c>
      <c r="C271" s="11">
        <v>100</v>
      </c>
      <c r="D271" s="19">
        <f>MAX(ROUND(D270+IF(I270&lt;GLYCT3_MIN,-INCR_ALGO*IF(H270&gt;10,2,1),0)+IF(AND(I270&gt;=GLYCT3_MAX,I269&gt;=GLYCT3_MAX,I268&gt;=GLYCT3_MAX),INCR_ALGO*IF(H270&gt;10,2,1),0),2),0)</f>
        <v>1</v>
      </c>
      <c r="E271" s="14">
        <v>0</v>
      </c>
      <c r="F271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71" s="29">
        <f>Tableau2[[#This Row],[Algo]]*Tableau2[[#This Row],[Glucides]]/10</f>
        <v>0</v>
      </c>
      <c r="H271" s="19">
        <f>ROUND(2*Tableau2[[#This Row],[Calcul NR]],0)/2+Tableau2[[#This Row],[Correction]]</f>
        <v>0</v>
      </c>
      <c r="I271" s="11">
        <v>100</v>
      </c>
      <c r="J271" s="13">
        <v>100</v>
      </c>
      <c r="K271" s="15">
        <f>MAX(ROUND(K270+IF(P270&lt;GLYCT3_MIN,-INCR_ALGO*IF(O270&gt;10,2,1),0)+IF(AND(P270&gt;=GLYCT3_MAX,P269&gt;=GLYCT3_MAX,P268&gt;=GLYCT3_MAX),INCR_ALGO*IF(O270&gt;10,2,1),0),2),0)</f>
        <v>1</v>
      </c>
      <c r="L271" s="15">
        <v>0</v>
      </c>
      <c r="M271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71" s="20">
        <f>Tableau2[[#This Row],[Algo (M)]]*Tableau2[[#This Row],[Glucides (M)]]/10</f>
        <v>0</v>
      </c>
      <c r="O271" s="20">
        <f>ROUND(2*Tableau2[[#This Row],[Calcul NR (M)]],0)/2+Tableau2[[#This Row],[Correction (M)]]</f>
        <v>0</v>
      </c>
      <c r="P271" s="13">
        <v>100</v>
      </c>
      <c r="Q271" s="18">
        <v>100</v>
      </c>
      <c r="R271" s="16">
        <f>MAX(ROUND(R270+IF(X270&lt;GLYCT3_MIN,-INCR_ALGO*IF(V270&gt;10,2,1),0)+IF(AND(X270&gt;GLYCT3_MAX,X269&gt;GLYCT3_MAX,X268&gt;GLYCT3_MAX),INCR_ALGO*IF(V270&gt;10,2,1),0),2),0)</f>
        <v>1</v>
      </c>
      <c r="S271" s="16">
        <v>0</v>
      </c>
      <c r="T271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71" s="21">
        <f>Tableau2[[#This Row],[Algo (S)]]*Tableau2[[#This Row],[Glucides (S)]]/10</f>
        <v>0</v>
      </c>
      <c r="V271" s="21">
        <f>ROUND(2*Tableau2[[#This Row],[Calcul NR (S)]],0)/2+Tableau2[[#This Row],[Correction (S)]]</f>
        <v>0</v>
      </c>
      <c r="W271" s="16">
        <v>10</v>
      </c>
      <c r="X271" s="18">
        <v>100</v>
      </c>
      <c r="Y271" s="21"/>
      <c r="Z271" s="22"/>
    </row>
    <row r="272" spans="1:26" x14ac:dyDescent="0.3">
      <c r="A272" s="36" t="s">
        <v>29</v>
      </c>
      <c r="B272" s="37">
        <v>45561</v>
      </c>
      <c r="C272" s="11">
        <v>100</v>
      </c>
      <c r="D272" s="19">
        <f>MAX(ROUND(D271+IF(I271&lt;GLYCT3_MIN,-INCR_ALGO*IF(H271&gt;10,2,1),0)+IF(AND(I271&gt;=GLYCT3_MAX,I270&gt;=GLYCT3_MAX,I269&gt;=GLYCT3_MAX),INCR_ALGO*IF(H271&gt;10,2,1),0),2),0)</f>
        <v>1</v>
      </c>
      <c r="E272" s="14">
        <v>0</v>
      </c>
      <c r="F272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72" s="29">
        <f>Tableau2[[#This Row],[Algo]]*Tableau2[[#This Row],[Glucides]]/10</f>
        <v>0</v>
      </c>
      <c r="H272" s="19">
        <f>ROUND(2*Tableau2[[#This Row],[Calcul NR]],0)/2+Tableau2[[#This Row],[Correction]]</f>
        <v>0</v>
      </c>
      <c r="I272" s="11">
        <v>100</v>
      </c>
      <c r="J272" s="13">
        <v>100</v>
      </c>
      <c r="K272" s="15">
        <f>MAX(ROUND(K271+IF(P271&lt;GLYCT3_MIN,-INCR_ALGO*IF(O271&gt;10,2,1),0)+IF(AND(P271&gt;=GLYCT3_MAX,P270&gt;=GLYCT3_MAX,P269&gt;=GLYCT3_MAX),INCR_ALGO*IF(O271&gt;10,2,1),0),2),0)</f>
        <v>1</v>
      </c>
      <c r="L272" s="15">
        <v>0</v>
      </c>
      <c r="M272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72" s="20">
        <f>Tableau2[[#This Row],[Algo (M)]]*Tableau2[[#This Row],[Glucides (M)]]/10</f>
        <v>0</v>
      </c>
      <c r="O272" s="20">
        <f>ROUND(2*Tableau2[[#This Row],[Calcul NR (M)]],0)/2+Tableau2[[#This Row],[Correction (M)]]</f>
        <v>0</v>
      </c>
      <c r="P272" s="13">
        <v>100</v>
      </c>
      <c r="Q272" s="18">
        <v>100</v>
      </c>
      <c r="R272" s="16">
        <f>MAX(ROUND(R271+IF(X271&lt;GLYCT3_MIN,-INCR_ALGO*IF(V271&gt;10,2,1),0)+IF(AND(X271&gt;GLYCT3_MAX,X270&gt;GLYCT3_MAX,X269&gt;GLYCT3_MAX),INCR_ALGO*IF(V271&gt;10,2,1),0),2),0)</f>
        <v>1</v>
      </c>
      <c r="S272" s="16">
        <v>0</v>
      </c>
      <c r="T272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72" s="21">
        <f>Tableau2[[#This Row],[Algo (S)]]*Tableau2[[#This Row],[Glucides (S)]]/10</f>
        <v>0</v>
      </c>
      <c r="V272" s="21">
        <f>ROUND(2*Tableau2[[#This Row],[Calcul NR (S)]],0)/2+Tableau2[[#This Row],[Correction (S)]]</f>
        <v>0</v>
      </c>
      <c r="W272" s="16">
        <v>10</v>
      </c>
      <c r="X272" s="18">
        <v>100</v>
      </c>
      <c r="Y272" s="21"/>
      <c r="Z272" s="22"/>
    </row>
    <row r="273" spans="1:26" x14ac:dyDescent="0.3">
      <c r="A273" s="36" t="s">
        <v>30</v>
      </c>
      <c r="B273" s="37">
        <v>45562</v>
      </c>
      <c r="C273" s="11">
        <v>100</v>
      </c>
      <c r="D273" s="19">
        <f>MAX(ROUND(D272+IF(I272&lt;GLYCT3_MIN,-INCR_ALGO*IF(H272&gt;10,2,1),0)+IF(AND(I272&gt;=GLYCT3_MAX,I271&gt;=GLYCT3_MAX,I270&gt;=GLYCT3_MAX),INCR_ALGO*IF(H272&gt;10,2,1),0),2),0)</f>
        <v>1</v>
      </c>
      <c r="E273" s="14">
        <v>0</v>
      </c>
      <c r="F273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73" s="29">
        <f>Tableau2[[#This Row],[Algo]]*Tableau2[[#This Row],[Glucides]]/10</f>
        <v>0</v>
      </c>
      <c r="H273" s="19">
        <f>ROUND(2*Tableau2[[#This Row],[Calcul NR]],0)/2+Tableau2[[#This Row],[Correction]]</f>
        <v>0</v>
      </c>
      <c r="I273" s="11">
        <v>100</v>
      </c>
      <c r="J273" s="13">
        <v>100</v>
      </c>
      <c r="K273" s="15">
        <f>MAX(ROUND(K272+IF(P272&lt;GLYCT3_MIN,-INCR_ALGO*IF(O272&gt;10,2,1),0)+IF(AND(P272&gt;=GLYCT3_MAX,P271&gt;=GLYCT3_MAX,P270&gt;=GLYCT3_MAX),INCR_ALGO*IF(O272&gt;10,2,1),0),2),0)</f>
        <v>1</v>
      </c>
      <c r="L273" s="15">
        <v>0</v>
      </c>
      <c r="M273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73" s="20">
        <f>Tableau2[[#This Row],[Algo (M)]]*Tableau2[[#This Row],[Glucides (M)]]/10</f>
        <v>0</v>
      </c>
      <c r="O273" s="20">
        <f>ROUND(2*Tableau2[[#This Row],[Calcul NR (M)]],0)/2+Tableau2[[#This Row],[Correction (M)]]</f>
        <v>0</v>
      </c>
      <c r="P273" s="13">
        <v>100</v>
      </c>
      <c r="Q273" s="18">
        <v>100</v>
      </c>
      <c r="R273" s="16">
        <f>MAX(ROUND(R272+IF(X272&lt;GLYCT3_MIN,-INCR_ALGO*IF(V272&gt;10,2,1),0)+IF(AND(X272&gt;GLYCT3_MAX,X271&gt;GLYCT3_MAX,X270&gt;GLYCT3_MAX),INCR_ALGO*IF(V272&gt;10,2,1),0),2),0)</f>
        <v>1</v>
      </c>
      <c r="S273" s="16">
        <v>0</v>
      </c>
      <c r="T273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73" s="21">
        <f>Tableau2[[#This Row],[Algo (S)]]*Tableau2[[#This Row],[Glucides (S)]]/10</f>
        <v>0</v>
      </c>
      <c r="V273" s="21">
        <f>ROUND(2*Tableau2[[#This Row],[Calcul NR (S)]],0)/2+Tableau2[[#This Row],[Correction (S)]]</f>
        <v>0</v>
      </c>
      <c r="W273" s="16">
        <v>10</v>
      </c>
      <c r="X273" s="18">
        <v>100</v>
      </c>
      <c r="Y273" s="21"/>
      <c r="Z273" s="22"/>
    </row>
    <row r="274" spans="1:26" x14ac:dyDescent="0.3">
      <c r="A274" s="36" t="s">
        <v>31</v>
      </c>
      <c r="B274" s="37">
        <v>45563</v>
      </c>
      <c r="C274" s="11">
        <v>100</v>
      </c>
      <c r="D274" s="19">
        <f>MAX(ROUND(D273+IF(I273&lt;GLYCT3_MIN,-INCR_ALGO*IF(H273&gt;10,2,1),0)+IF(AND(I273&gt;=GLYCT3_MAX,I272&gt;=GLYCT3_MAX,I271&gt;=GLYCT3_MAX),INCR_ALGO*IF(H273&gt;10,2,1),0),2),0)</f>
        <v>1</v>
      </c>
      <c r="E274" s="14">
        <v>0</v>
      </c>
      <c r="F274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74" s="29">
        <f>Tableau2[[#This Row],[Algo]]*Tableau2[[#This Row],[Glucides]]/10</f>
        <v>0</v>
      </c>
      <c r="H274" s="19">
        <f>ROUND(2*Tableau2[[#This Row],[Calcul NR]],0)/2+Tableau2[[#This Row],[Correction]]</f>
        <v>0</v>
      </c>
      <c r="I274" s="11">
        <v>100</v>
      </c>
      <c r="J274" s="13">
        <v>100</v>
      </c>
      <c r="K274" s="15">
        <f>MAX(ROUND(K273+IF(P273&lt;GLYCT3_MIN,-INCR_ALGO*IF(O273&gt;10,2,1),0)+IF(AND(P273&gt;=GLYCT3_MAX,P272&gt;=GLYCT3_MAX,P271&gt;=GLYCT3_MAX),INCR_ALGO*IF(O273&gt;10,2,1),0),2),0)</f>
        <v>1</v>
      </c>
      <c r="L274" s="15">
        <v>0</v>
      </c>
      <c r="M274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74" s="20">
        <f>Tableau2[[#This Row],[Algo (M)]]*Tableau2[[#This Row],[Glucides (M)]]/10</f>
        <v>0</v>
      </c>
      <c r="O274" s="20">
        <f>ROUND(2*Tableau2[[#This Row],[Calcul NR (M)]],0)/2+Tableau2[[#This Row],[Correction (M)]]</f>
        <v>0</v>
      </c>
      <c r="P274" s="13">
        <v>100</v>
      </c>
      <c r="Q274" s="18">
        <v>100</v>
      </c>
      <c r="R274" s="16">
        <f>MAX(ROUND(R273+IF(X273&lt;GLYCT3_MIN,-INCR_ALGO*IF(V273&gt;10,2,1),0)+IF(AND(X273&gt;GLYCT3_MAX,X272&gt;GLYCT3_MAX,X271&gt;GLYCT3_MAX),INCR_ALGO*IF(V273&gt;10,2,1),0),2),0)</f>
        <v>1</v>
      </c>
      <c r="S274" s="16">
        <v>0</v>
      </c>
      <c r="T274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74" s="21">
        <f>Tableau2[[#This Row],[Algo (S)]]*Tableau2[[#This Row],[Glucides (S)]]/10</f>
        <v>0</v>
      </c>
      <c r="V274" s="21">
        <f>ROUND(2*Tableau2[[#This Row],[Calcul NR (S)]],0)/2+Tableau2[[#This Row],[Correction (S)]]</f>
        <v>0</v>
      </c>
      <c r="W274" s="16">
        <v>10</v>
      </c>
      <c r="X274" s="18">
        <v>100</v>
      </c>
      <c r="Y274" s="21"/>
      <c r="Z274" s="22"/>
    </row>
    <row r="275" spans="1:26" x14ac:dyDescent="0.3">
      <c r="A275" s="36" t="s">
        <v>32</v>
      </c>
      <c r="B275" s="37">
        <v>45564</v>
      </c>
      <c r="C275" s="11">
        <v>100</v>
      </c>
      <c r="D275" s="19">
        <f>MAX(ROUND(D274+IF(I274&lt;GLYCT3_MIN,-INCR_ALGO*IF(H274&gt;10,2,1),0)+IF(AND(I274&gt;=GLYCT3_MAX,I273&gt;=GLYCT3_MAX,I272&gt;=GLYCT3_MAX),INCR_ALGO*IF(H274&gt;10,2,1),0),2),0)</f>
        <v>1</v>
      </c>
      <c r="E275" s="14">
        <v>0</v>
      </c>
      <c r="F275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75" s="29">
        <f>Tableau2[[#This Row],[Algo]]*Tableau2[[#This Row],[Glucides]]/10</f>
        <v>0</v>
      </c>
      <c r="H275" s="19">
        <f>ROUND(2*Tableau2[[#This Row],[Calcul NR]],0)/2+Tableau2[[#This Row],[Correction]]</f>
        <v>0</v>
      </c>
      <c r="I275" s="11">
        <v>100</v>
      </c>
      <c r="J275" s="13">
        <v>100</v>
      </c>
      <c r="K275" s="15">
        <f>MAX(ROUND(K274+IF(P274&lt;GLYCT3_MIN,-INCR_ALGO*IF(O274&gt;10,2,1),0)+IF(AND(P274&gt;=GLYCT3_MAX,P273&gt;=GLYCT3_MAX,P272&gt;=GLYCT3_MAX),INCR_ALGO*IF(O274&gt;10,2,1),0),2),0)</f>
        <v>1</v>
      </c>
      <c r="L275" s="15">
        <v>0</v>
      </c>
      <c r="M275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75" s="20">
        <f>Tableau2[[#This Row],[Algo (M)]]*Tableau2[[#This Row],[Glucides (M)]]/10</f>
        <v>0</v>
      </c>
      <c r="O275" s="20">
        <f>ROUND(2*Tableau2[[#This Row],[Calcul NR (M)]],0)/2+Tableau2[[#This Row],[Correction (M)]]</f>
        <v>0</v>
      </c>
      <c r="P275" s="13">
        <v>100</v>
      </c>
      <c r="Q275" s="18">
        <v>100</v>
      </c>
      <c r="R275" s="16">
        <f>MAX(ROUND(R274+IF(X274&lt;GLYCT3_MIN,-INCR_ALGO*IF(V274&gt;10,2,1),0)+IF(AND(X274&gt;GLYCT3_MAX,X273&gt;GLYCT3_MAX,X272&gt;GLYCT3_MAX),INCR_ALGO*IF(V274&gt;10,2,1),0),2),0)</f>
        <v>1</v>
      </c>
      <c r="S275" s="16">
        <v>0</v>
      </c>
      <c r="T275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75" s="21">
        <f>Tableau2[[#This Row],[Algo (S)]]*Tableau2[[#This Row],[Glucides (S)]]/10</f>
        <v>0</v>
      </c>
      <c r="V275" s="21">
        <f>ROUND(2*Tableau2[[#This Row],[Calcul NR (S)]],0)/2+Tableau2[[#This Row],[Correction (S)]]</f>
        <v>0</v>
      </c>
      <c r="W275" s="16">
        <v>10</v>
      </c>
      <c r="X275" s="18">
        <v>100</v>
      </c>
      <c r="Y275" s="21"/>
      <c r="Z275" s="22"/>
    </row>
    <row r="276" spans="1:26" x14ac:dyDescent="0.3">
      <c r="A276" s="36" t="s">
        <v>28</v>
      </c>
      <c r="B276" s="37">
        <v>45565</v>
      </c>
      <c r="C276" s="11">
        <v>100</v>
      </c>
      <c r="D276" s="19">
        <f>MAX(ROUND(D275+IF(I275&lt;GLYCT3_MIN,-INCR_ALGO*IF(H275&gt;10,2,1),0)+IF(AND(I275&gt;=GLYCT3_MAX,I274&gt;=GLYCT3_MAX,I273&gt;=GLYCT3_MAX),INCR_ALGO*IF(H275&gt;10,2,1),0),2),0)</f>
        <v>1</v>
      </c>
      <c r="E276" s="14">
        <v>0</v>
      </c>
      <c r="F276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76" s="29">
        <f>Tableau2[[#This Row],[Algo]]*Tableau2[[#This Row],[Glucides]]/10</f>
        <v>0</v>
      </c>
      <c r="H276" s="19">
        <f>ROUND(2*Tableau2[[#This Row],[Calcul NR]],0)/2+Tableau2[[#This Row],[Correction]]</f>
        <v>0</v>
      </c>
      <c r="I276" s="11">
        <v>100</v>
      </c>
      <c r="J276" s="13">
        <v>100</v>
      </c>
      <c r="K276" s="15">
        <f>MAX(ROUND(K275+IF(P275&lt;GLYCT3_MIN,-INCR_ALGO*IF(O275&gt;10,2,1),0)+IF(AND(P275&gt;=GLYCT3_MAX,P274&gt;=GLYCT3_MAX,P273&gt;=GLYCT3_MAX),INCR_ALGO*IF(O275&gt;10,2,1),0),2),0)</f>
        <v>1</v>
      </c>
      <c r="L276" s="15">
        <v>0</v>
      </c>
      <c r="M276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76" s="20">
        <f>Tableau2[[#This Row],[Algo (M)]]*Tableau2[[#This Row],[Glucides (M)]]/10</f>
        <v>0</v>
      </c>
      <c r="O276" s="20">
        <f>ROUND(2*Tableau2[[#This Row],[Calcul NR (M)]],0)/2+Tableau2[[#This Row],[Correction (M)]]</f>
        <v>0</v>
      </c>
      <c r="P276" s="13">
        <v>100</v>
      </c>
      <c r="Q276" s="18">
        <v>100</v>
      </c>
      <c r="R276" s="16">
        <f>MAX(ROUND(R275+IF(X275&lt;GLYCT3_MIN,-INCR_ALGO*IF(V275&gt;10,2,1),0)+IF(AND(X275&gt;GLYCT3_MAX,X274&gt;GLYCT3_MAX,X273&gt;GLYCT3_MAX),INCR_ALGO*IF(V275&gt;10,2,1),0),2),0)</f>
        <v>1</v>
      </c>
      <c r="S276" s="16">
        <v>0</v>
      </c>
      <c r="T276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76" s="21">
        <f>Tableau2[[#This Row],[Algo (S)]]*Tableau2[[#This Row],[Glucides (S)]]/10</f>
        <v>0</v>
      </c>
      <c r="V276" s="21">
        <f>ROUND(2*Tableau2[[#This Row],[Calcul NR (S)]],0)/2+Tableau2[[#This Row],[Correction (S)]]</f>
        <v>0</v>
      </c>
      <c r="W276" s="16">
        <v>10</v>
      </c>
      <c r="X276" s="18">
        <v>100</v>
      </c>
      <c r="Y276" s="21"/>
      <c r="Z276" s="22"/>
    </row>
    <row r="277" spans="1:26" x14ac:dyDescent="0.3">
      <c r="A277" s="36" t="s">
        <v>27</v>
      </c>
      <c r="B277" s="37">
        <v>45566</v>
      </c>
      <c r="C277" s="11">
        <v>100</v>
      </c>
      <c r="D277" s="19">
        <f>MAX(ROUND(D276+IF(I276&lt;GLYCT3_MIN,-INCR_ALGO*IF(H276&gt;10,2,1),0)+IF(AND(I276&gt;=GLYCT3_MAX,I275&gt;=GLYCT3_MAX,I274&gt;=GLYCT3_MAX),INCR_ALGO*IF(H276&gt;10,2,1),0),2),0)</f>
        <v>1</v>
      </c>
      <c r="E277" s="14">
        <v>0</v>
      </c>
      <c r="F277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77" s="29">
        <f>Tableau2[[#This Row],[Algo]]*Tableau2[[#This Row],[Glucides]]/10</f>
        <v>0</v>
      </c>
      <c r="H277" s="19">
        <f>ROUND(2*Tableau2[[#This Row],[Calcul NR]],0)/2+Tableau2[[#This Row],[Correction]]</f>
        <v>0</v>
      </c>
      <c r="I277" s="11">
        <v>100</v>
      </c>
      <c r="J277" s="13">
        <v>100</v>
      </c>
      <c r="K277" s="15">
        <f>MAX(ROUND(K276+IF(P276&lt;GLYCT3_MIN,-INCR_ALGO*IF(O276&gt;10,2,1),0)+IF(AND(P276&gt;=GLYCT3_MAX,P275&gt;=GLYCT3_MAX,P274&gt;=GLYCT3_MAX),INCR_ALGO*IF(O276&gt;10,2,1),0),2),0)</f>
        <v>1</v>
      </c>
      <c r="L277" s="15">
        <v>0</v>
      </c>
      <c r="M277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77" s="20">
        <f>Tableau2[[#This Row],[Algo (M)]]*Tableau2[[#This Row],[Glucides (M)]]/10</f>
        <v>0</v>
      </c>
      <c r="O277" s="20">
        <f>ROUND(2*Tableau2[[#This Row],[Calcul NR (M)]],0)/2+Tableau2[[#This Row],[Correction (M)]]</f>
        <v>0</v>
      </c>
      <c r="P277" s="13">
        <v>100</v>
      </c>
      <c r="Q277" s="18">
        <v>100</v>
      </c>
      <c r="R277" s="16">
        <f>MAX(ROUND(R276+IF(X276&lt;GLYCT3_MIN,-INCR_ALGO*IF(V276&gt;10,2,1),0)+IF(AND(X276&gt;GLYCT3_MAX,X275&gt;GLYCT3_MAX,X274&gt;GLYCT3_MAX),INCR_ALGO*IF(V276&gt;10,2,1),0),2),0)</f>
        <v>1</v>
      </c>
      <c r="S277" s="16">
        <v>0</v>
      </c>
      <c r="T277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77" s="21">
        <f>Tableau2[[#This Row],[Algo (S)]]*Tableau2[[#This Row],[Glucides (S)]]/10</f>
        <v>0</v>
      </c>
      <c r="V277" s="21">
        <f>ROUND(2*Tableau2[[#This Row],[Calcul NR (S)]],0)/2+Tableau2[[#This Row],[Correction (S)]]</f>
        <v>0</v>
      </c>
      <c r="W277" s="16">
        <v>10</v>
      </c>
      <c r="X277" s="18">
        <v>100</v>
      </c>
      <c r="Y277" s="21"/>
      <c r="Z277" s="22"/>
    </row>
    <row r="278" spans="1:26" x14ac:dyDescent="0.3">
      <c r="A278" s="36" t="s">
        <v>33</v>
      </c>
      <c r="B278" s="37">
        <v>45567</v>
      </c>
      <c r="C278" s="11">
        <v>100</v>
      </c>
      <c r="D278" s="19">
        <f>MAX(ROUND(D277+IF(I277&lt;GLYCT3_MIN,-INCR_ALGO*IF(H277&gt;10,2,1),0)+IF(AND(I277&gt;=GLYCT3_MAX,I276&gt;=GLYCT3_MAX,I275&gt;=GLYCT3_MAX),INCR_ALGO*IF(H277&gt;10,2,1),0),2),0)</f>
        <v>1</v>
      </c>
      <c r="E278" s="14">
        <v>0</v>
      </c>
      <c r="F278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78" s="29">
        <f>Tableau2[[#This Row],[Algo]]*Tableau2[[#This Row],[Glucides]]/10</f>
        <v>0</v>
      </c>
      <c r="H278" s="19">
        <f>ROUND(2*Tableau2[[#This Row],[Calcul NR]],0)/2+Tableau2[[#This Row],[Correction]]</f>
        <v>0</v>
      </c>
      <c r="I278" s="11">
        <v>100</v>
      </c>
      <c r="J278" s="13">
        <v>100</v>
      </c>
      <c r="K278" s="15">
        <f>MAX(ROUND(K277+IF(P277&lt;GLYCT3_MIN,-INCR_ALGO*IF(O277&gt;10,2,1),0)+IF(AND(P277&gt;=GLYCT3_MAX,P276&gt;=GLYCT3_MAX,P275&gt;=GLYCT3_MAX),INCR_ALGO*IF(O277&gt;10,2,1),0),2),0)</f>
        <v>1</v>
      </c>
      <c r="L278" s="15">
        <v>0</v>
      </c>
      <c r="M278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78" s="20">
        <f>Tableau2[[#This Row],[Algo (M)]]*Tableau2[[#This Row],[Glucides (M)]]/10</f>
        <v>0</v>
      </c>
      <c r="O278" s="20">
        <f>ROUND(2*Tableau2[[#This Row],[Calcul NR (M)]],0)/2+Tableau2[[#This Row],[Correction (M)]]</f>
        <v>0</v>
      </c>
      <c r="P278" s="13">
        <v>100</v>
      </c>
      <c r="Q278" s="18">
        <v>100</v>
      </c>
      <c r="R278" s="16">
        <f>MAX(ROUND(R277+IF(X277&lt;GLYCT3_MIN,-INCR_ALGO*IF(V277&gt;10,2,1),0)+IF(AND(X277&gt;GLYCT3_MAX,X276&gt;GLYCT3_MAX,X275&gt;GLYCT3_MAX),INCR_ALGO*IF(V277&gt;10,2,1),0),2),0)</f>
        <v>1</v>
      </c>
      <c r="S278" s="16">
        <v>0</v>
      </c>
      <c r="T278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78" s="21">
        <f>Tableau2[[#This Row],[Algo (S)]]*Tableau2[[#This Row],[Glucides (S)]]/10</f>
        <v>0</v>
      </c>
      <c r="V278" s="21">
        <f>ROUND(2*Tableau2[[#This Row],[Calcul NR (S)]],0)/2+Tableau2[[#This Row],[Correction (S)]]</f>
        <v>0</v>
      </c>
      <c r="W278" s="16">
        <v>10</v>
      </c>
      <c r="X278" s="18">
        <v>100</v>
      </c>
      <c r="Y278" s="21"/>
      <c r="Z278" s="22"/>
    </row>
    <row r="279" spans="1:26" x14ac:dyDescent="0.3">
      <c r="A279" s="36" t="s">
        <v>29</v>
      </c>
      <c r="B279" s="37">
        <v>45568</v>
      </c>
      <c r="C279" s="11">
        <v>100</v>
      </c>
      <c r="D279" s="19">
        <f>MAX(ROUND(D278+IF(I278&lt;GLYCT3_MIN,-INCR_ALGO*IF(H278&gt;10,2,1),0)+IF(AND(I278&gt;=GLYCT3_MAX,I277&gt;=GLYCT3_MAX,I276&gt;=GLYCT3_MAX),INCR_ALGO*IF(H278&gt;10,2,1),0),2),0)</f>
        <v>1</v>
      </c>
      <c r="E279" s="14">
        <v>0</v>
      </c>
      <c r="F279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79" s="29">
        <f>Tableau2[[#This Row],[Algo]]*Tableau2[[#This Row],[Glucides]]/10</f>
        <v>0</v>
      </c>
      <c r="H279" s="19">
        <f>ROUND(2*Tableau2[[#This Row],[Calcul NR]],0)/2+Tableau2[[#This Row],[Correction]]</f>
        <v>0</v>
      </c>
      <c r="I279" s="11">
        <v>100</v>
      </c>
      <c r="J279" s="13">
        <v>100</v>
      </c>
      <c r="K279" s="15">
        <f>MAX(ROUND(K278+IF(P278&lt;GLYCT3_MIN,-INCR_ALGO*IF(O278&gt;10,2,1),0)+IF(AND(P278&gt;=GLYCT3_MAX,P277&gt;=GLYCT3_MAX,P276&gt;=GLYCT3_MAX),INCR_ALGO*IF(O278&gt;10,2,1),0),2),0)</f>
        <v>1</v>
      </c>
      <c r="L279" s="15">
        <v>0</v>
      </c>
      <c r="M279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79" s="20">
        <f>Tableau2[[#This Row],[Algo (M)]]*Tableau2[[#This Row],[Glucides (M)]]/10</f>
        <v>0</v>
      </c>
      <c r="O279" s="20">
        <f>ROUND(2*Tableau2[[#This Row],[Calcul NR (M)]],0)/2+Tableau2[[#This Row],[Correction (M)]]</f>
        <v>0</v>
      </c>
      <c r="P279" s="13">
        <v>100</v>
      </c>
      <c r="Q279" s="18">
        <v>100</v>
      </c>
      <c r="R279" s="16">
        <f>MAX(ROUND(R278+IF(X278&lt;GLYCT3_MIN,-INCR_ALGO*IF(V278&gt;10,2,1),0)+IF(AND(X278&gt;GLYCT3_MAX,X277&gt;GLYCT3_MAX,X276&gt;GLYCT3_MAX),INCR_ALGO*IF(V278&gt;10,2,1),0),2),0)</f>
        <v>1</v>
      </c>
      <c r="S279" s="16">
        <v>0</v>
      </c>
      <c r="T279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79" s="21">
        <f>Tableau2[[#This Row],[Algo (S)]]*Tableau2[[#This Row],[Glucides (S)]]/10</f>
        <v>0</v>
      </c>
      <c r="V279" s="21">
        <f>ROUND(2*Tableau2[[#This Row],[Calcul NR (S)]],0)/2+Tableau2[[#This Row],[Correction (S)]]</f>
        <v>0</v>
      </c>
      <c r="W279" s="16">
        <v>10</v>
      </c>
      <c r="X279" s="18">
        <v>100</v>
      </c>
      <c r="Y279" s="21"/>
      <c r="Z279" s="22"/>
    </row>
    <row r="280" spans="1:26" x14ac:dyDescent="0.3">
      <c r="A280" s="36" t="s">
        <v>30</v>
      </c>
      <c r="B280" s="37">
        <v>45569</v>
      </c>
      <c r="C280" s="11">
        <v>100</v>
      </c>
      <c r="D280" s="19">
        <f>MAX(ROUND(D279+IF(I279&lt;GLYCT3_MIN,-INCR_ALGO*IF(H279&gt;10,2,1),0)+IF(AND(I279&gt;=GLYCT3_MAX,I278&gt;=GLYCT3_MAX,I277&gt;=GLYCT3_MAX),INCR_ALGO*IF(H279&gt;10,2,1),0),2),0)</f>
        <v>1</v>
      </c>
      <c r="E280" s="14">
        <v>0</v>
      </c>
      <c r="F280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80" s="29">
        <f>Tableau2[[#This Row],[Algo]]*Tableau2[[#This Row],[Glucides]]/10</f>
        <v>0</v>
      </c>
      <c r="H280" s="19">
        <f>ROUND(2*Tableau2[[#This Row],[Calcul NR]],0)/2+Tableau2[[#This Row],[Correction]]</f>
        <v>0</v>
      </c>
      <c r="I280" s="11">
        <v>100</v>
      </c>
      <c r="J280" s="13">
        <v>100</v>
      </c>
      <c r="K280" s="15">
        <f>MAX(ROUND(K279+IF(P279&lt;GLYCT3_MIN,-INCR_ALGO*IF(O279&gt;10,2,1),0)+IF(AND(P279&gt;=GLYCT3_MAX,P278&gt;=GLYCT3_MAX,P277&gt;=GLYCT3_MAX),INCR_ALGO*IF(O279&gt;10,2,1),0),2),0)</f>
        <v>1</v>
      </c>
      <c r="L280" s="15">
        <v>0</v>
      </c>
      <c r="M280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80" s="20">
        <f>Tableau2[[#This Row],[Algo (M)]]*Tableau2[[#This Row],[Glucides (M)]]/10</f>
        <v>0</v>
      </c>
      <c r="O280" s="20">
        <f>ROUND(2*Tableau2[[#This Row],[Calcul NR (M)]],0)/2+Tableau2[[#This Row],[Correction (M)]]</f>
        <v>0</v>
      </c>
      <c r="P280" s="13">
        <v>100</v>
      </c>
      <c r="Q280" s="18">
        <v>100</v>
      </c>
      <c r="R280" s="16">
        <f>MAX(ROUND(R279+IF(X279&lt;GLYCT3_MIN,-INCR_ALGO*IF(V279&gt;10,2,1),0)+IF(AND(X279&gt;GLYCT3_MAX,X278&gt;GLYCT3_MAX,X277&gt;GLYCT3_MAX),INCR_ALGO*IF(V279&gt;10,2,1),0),2),0)</f>
        <v>1</v>
      </c>
      <c r="S280" s="16">
        <v>0</v>
      </c>
      <c r="T280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80" s="21">
        <f>Tableau2[[#This Row],[Algo (S)]]*Tableau2[[#This Row],[Glucides (S)]]/10</f>
        <v>0</v>
      </c>
      <c r="V280" s="21">
        <f>ROUND(2*Tableau2[[#This Row],[Calcul NR (S)]],0)/2+Tableau2[[#This Row],[Correction (S)]]</f>
        <v>0</v>
      </c>
      <c r="W280" s="16">
        <v>10</v>
      </c>
      <c r="X280" s="18">
        <v>100</v>
      </c>
      <c r="Y280" s="21"/>
      <c r="Z280" s="22"/>
    </row>
    <row r="281" spans="1:26" x14ac:dyDescent="0.3">
      <c r="A281" s="36" t="s">
        <v>31</v>
      </c>
      <c r="B281" s="37">
        <v>45570</v>
      </c>
      <c r="C281" s="11">
        <v>100</v>
      </c>
      <c r="D281" s="19">
        <f>MAX(ROUND(D280+IF(I280&lt;GLYCT3_MIN,-INCR_ALGO*IF(H280&gt;10,2,1),0)+IF(AND(I280&gt;=GLYCT3_MAX,I279&gt;=GLYCT3_MAX,I278&gt;=GLYCT3_MAX),INCR_ALGO*IF(H280&gt;10,2,1),0),2),0)</f>
        <v>1</v>
      </c>
      <c r="E281" s="14">
        <v>0</v>
      </c>
      <c r="F281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81" s="29">
        <f>Tableau2[[#This Row],[Algo]]*Tableau2[[#This Row],[Glucides]]/10</f>
        <v>0</v>
      </c>
      <c r="H281" s="19">
        <f>ROUND(2*Tableau2[[#This Row],[Calcul NR]],0)/2+Tableau2[[#This Row],[Correction]]</f>
        <v>0</v>
      </c>
      <c r="I281" s="11">
        <v>100</v>
      </c>
      <c r="J281" s="13">
        <v>100</v>
      </c>
      <c r="K281" s="15">
        <f>MAX(ROUND(K280+IF(P280&lt;GLYCT3_MIN,-INCR_ALGO*IF(O280&gt;10,2,1),0)+IF(AND(P280&gt;=GLYCT3_MAX,P279&gt;=GLYCT3_MAX,P278&gt;=GLYCT3_MAX),INCR_ALGO*IF(O280&gt;10,2,1),0),2),0)</f>
        <v>1</v>
      </c>
      <c r="L281" s="15">
        <v>0</v>
      </c>
      <c r="M281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81" s="20">
        <f>Tableau2[[#This Row],[Algo (M)]]*Tableau2[[#This Row],[Glucides (M)]]/10</f>
        <v>0</v>
      </c>
      <c r="O281" s="20">
        <f>ROUND(2*Tableau2[[#This Row],[Calcul NR (M)]],0)/2+Tableau2[[#This Row],[Correction (M)]]</f>
        <v>0</v>
      </c>
      <c r="P281" s="13">
        <v>100</v>
      </c>
      <c r="Q281" s="18">
        <v>100</v>
      </c>
      <c r="R281" s="16">
        <f>MAX(ROUND(R280+IF(X280&lt;GLYCT3_MIN,-INCR_ALGO*IF(V280&gt;10,2,1),0)+IF(AND(X280&gt;GLYCT3_MAX,X279&gt;GLYCT3_MAX,X278&gt;GLYCT3_MAX),INCR_ALGO*IF(V280&gt;10,2,1),0),2),0)</f>
        <v>1</v>
      </c>
      <c r="S281" s="16">
        <v>0</v>
      </c>
      <c r="T281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81" s="21">
        <f>Tableau2[[#This Row],[Algo (S)]]*Tableau2[[#This Row],[Glucides (S)]]/10</f>
        <v>0</v>
      </c>
      <c r="V281" s="21">
        <f>ROUND(2*Tableau2[[#This Row],[Calcul NR (S)]],0)/2+Tableau2[[#This Row],[Correction (S)]]</f>
        <v>0</v>
      </c>
      <c r="W281" s="16">
        <v>10</v>
      </c>
      <c r="X281" s="18">
        <v>100</v>
      </c>
      <c r="Y281" s="21"/>
      <c r="Z281" s="22"/>
    </row>
    <row r="282" spans="1:26" x14ac:dyDescent="0.3">
      <c r="A282" s="36" t="s">
        <v>32</v>
      </c>
      <c r="B282" s="37">
        <v>45571</v>
      </c>
      <c r="C282" s="11">
        <v>100</v>
      </c>
      <c r="D282" s="19">
        <f>MAX(ROUND(D281+IF(I281&lt;GLYCT3_MIN,-INCR_ALGO*IF(H281&gt;10,2,1),0)+IF(AND(I281&gt;=GLYCT3_MAX,I280&gt;=GLYCT3_MAX,I279&gt;=GLYCT3_MAX),INCR_ALGO*IF(H281&gt;10,2,1),0),2),0)</f>
        <v>1</v>
      </c>
      <c r="E282" s="14">
        <v>0</v>
      </c>
      <c r="F282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82" s="29">
        <f>Tableau2[[#This Row],[Algo]]*Tableau2[[#This Row],[Glucides]]/10</f>
        <v>0</v>
      </c>
      <c r="H282" s="19">
        <f>ROUND(2*Tableau2[[#This Row],[Calcul NR]],0)/2+Tableau2[[#This Row],[Correction]]</f>
        <v>0</v>
      </c>
      <c r="I282" s="11">
        <v>100</v>
      </c>
      <c r="J282" s="13">
        <v>100</v>
      </c>
      <c r="K282" s="15">
        <f>MAX(ROUND(K281+IF(P281&lt;GLYCT3_MIN,-INCR_ALGO*IF(O281&gt;10,2,1),0)+IF(AND(P281&gt;=GLYCT3_MAX,P280&gt;=GLYCT3_MAX,P279&gt;=GLYCT3_MAX),INCR_ALGO*IF(O281&gt;10,2,1),0),2),0)</f>
        <v>1</v>
      </c>
      <c r="L282" s="15">
        <v>0</v>
      </c>
      <c r="M282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82" s="20">
        <f>Tableau2[[#This Row],[Algo (M)]]*Tableau2[[#This Row],[Glucides (M)]]/10</f>
        <v>0</v>
      </c>
      <c r="O282" s="20">
        <f>ROUND(2*Tableau2[[#This Row],[Calcul NR (M)]],0)/2+Tableau2[[#This Row],[Correction (M)]]</f>
        <v>0</v>
      </c>
      <c r="P282" s="13">
        <v>100</v>
      </c>
      <c r="Q282" s="18">
        <v>100</v>
      </c>
      <c r="R282" s="16">
        <f>MAX(ROUND(R281+IF(X281&lt;GLYCT3_MIN,-INCR_ALGO*IF(V281&gt;10,2,1),0)+IF(AND(X281&gt;GLYCT3_MAX,X280&gt;GLYCT3_MAX,X279&gt;GLYCT3_MAX),INCR_ALGO*IF(V281&gt;10,2,1),0),2),0)</f>
        <v>1</v>
      </c>
      <c r="S282" s="16">
        <v>0</v>
      </c>
      <c r="T282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82" s="21">
        <f>Tableau2[[#This Row],[Algo (S)]]*Tableau2[[#This Row],[Glucides (S)]]/10</f>
        <v>0</v>
      </c>
      <c r="V282" s="21">
        <f>ROUND(2*Tableau2[[#This Row],[Calcul NR (S)]],0)/2+Tableau2[[#This Row],[Correction (S)]]</f>
        <v>0</v>
      </c>
      <c r="W282" s="16">
        <v>10</v>
      </c>
      <c r="X282" s="18">
        <v>100</v>
      </c>
      <c r="Y282" s="21"/>
      <c r="Z282" s="22"/>
    </row>
    <row r="283" spans="1:26" x14ac:dyDescent="0.3">
      <c r="A283" s="36" t="s">
        <v>28</v>
      </c>
      <c r="B283" s="37">
        <v>45572</v>
      </c>
      <c r="C283" s="11">
        <v>100</v>
      </c>
      <c r="D283" s="19">
        <f>MAX(ROUND(D282+IF(I282&lt;GLYCT3_MIN,-INCR_ALGO*IF(H282&gt;10,2,1),0)+IF(AND(I282&gt;=GLYCT3_MAX,I281&gt;=GLYCT3_MAX,I280&gt;=GLYCT3_MAX),INCR_ALGO*IF(H282&gt;10,2,1),0),2),0)</f>
        <v>1</v>
      </c>
      <c r="E283" s="14">
        <v>0</v>
      </c>
      <c r="F283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83" s="29">
        <f>Tableau2[[#This Row],[Algo]]*Tableau2[[#This Row],[Glucides]]/10</f>
        <v>0</v>
      </c>
      <c r="H283" s="19">
        <f>ROUND(2*Tableau2[[#This Row],[Calcul NR]],0)/2+Tableau2[[#This Row],[Correction]]</f>
        <v>0</v>
      </c>
      <c r="I283" s="11">
        <v>100</v>
      </c>
      <c r="J283" s="13">
        <v>100</v>
      </c>
      <c r="K283" s="15">
        <f>MAX(ROUND(K282+IF(P282&lt;GLYCT3_MIN,-INCR_ALGO*IF(O282&gt;10,2,1),0)+IF(AND(P282&gt;=GLYCT3_MAX,P281&gt;=GLYCT3_MAX,P280&gt;=GLYCT3_MAX),INCR_ALGO*IF(O282&gt;10,2,1),0),2),0)</f>
        <v>1</v>
      </c>
      <c r="L283" s="15">
        <v>0</v>
      </c>
      <c r="M283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83" s="20">
        <f>Tableau2[[#This Row],[Algo (M)]]*Tableau2[[#This Row],[Glucides (M)]]/10</f>
        <v>0</v>
      </c>
      <c r="O283" s="20">
        <f>ROUND(2*Tableau2[[#This Row],[Calcul NR (M)]],0)/2+Tableau2[[#This Row],[Correction (M)]]</f>
        <v>0</v>
      </c>
      <c r="P283" s="13">
        <v>100</v>
      </c>
      <c r="Q283" s="18">
        <v>100</v>
      </c>
      <c r="R283" s="16">
        <f>MAX(ROUND(R282+IF(X282&lt;GLYCT3_MIN,-INCR_ALGO*IF(V282&gt;10,2,1),0)+IF(AND(X282&gt;GLYCT3_MAX,X281&gt;GLYCT3_MAX,X280&gt;GLYCT3_MAX),INCR_ALGO*IF(V282&gt;10,2,1),0),2),0)</f>
        <v>1</v>
      </c>
      <c r="S283" s="16">
        <v>0</v>
      </c>
      <c r="T283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83" s="21">
        <f>Tableau2[[#This Row],[Algo (S)]]*Tableau2[[#This Row],[Glucides (S)]]/10</f>
        <v>0</v>
      </c>
      <c r="V283" s="21">
        <f>ROUND(2*Tableau2[[#This Row],[Calcul NR (S)]],0)/2+Tableau2[[#This Row],[Correction (S)]]</f>
        <v>0</v>
      </c>
      <c r="W283" s="16">
        <v>10</v>
      </c>
      <c r="X283" s="18">
        <v>100</v>
      </c>
      <c r="Y283" s="21"/>
      <c r="Z283" s="22"/>
    </row>
    <row r="284" spans="1:26" x14ac:dyDescent="0.3">
      <c r="A284" s="36" t="s">
        <v>27</v>
      </c>
      <c r="B284" s="37">
        <v>45573</v>
      </c>
      <c r="C284" s="11">
        <v>100</v>
      </c>
      <c r="D284" s="19">
        <f>MAX(ROUND(D283+IF(I283&lt;GLYCT3_MIN,-INCR_ALGO*IF(H283&gt;10,2,1),0)+IF(AND(I283&gt;=GLYCT3_MAX,I282&gt;=GLYCT3_MAX,I281&gt;=GLYCT3_MAX),INCR_ALGO*IF(H283&gt;10,2,1),0),2),0)</f>
        <v>1</v>
      </c>
      <c r="E284" s="14">
        <v>0</v>
      </c>
      <c r="F284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84" s="29">
        <f>Tableau2[[#This Row],[Algo]]*Tableau2[[#This Row],[Glucides]]/10</f>
        <v>0</v>
      </c>
      <c r="H284" s="19">
        <f>ROUND(2*Tableau2[[#This Row],[Calcul NR]],0)/2+Tableau2[[#This Row],[Correction]]</f>
        <v>0</v>
      </c>
      <c r="I284" s="11">
        <v>100</v>
      </c>
      <c r="J284" s="13">
        <v>100</v>
      </c>
      <c r="K284" s="15">
        <f>MAX(ROUND(K283+IF(P283&lt;GLYCT3_MIN,-INCR_ALGO*IF(O283&gt;10,2,1),0)+IF(AND(P283&gt;=GLYCT3_MAX,P282&gt;=GLYCT3_MAX,P281&gt;=GLYCT3_MAX),INCR_ALGO*IF(O283&gt;10,2,1),0),2),0)</f>
        <v>1</v>
      </c>
      <c r="L284" s="15">
        <v>0</v>
      </c>
      <c r="M284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84" s="20">
        <f>Tableau2[[#This Row],[Algo (M)]]*Tableau2[[#This Row],[Glucides (M)]]/10</f>
        <v>0</v>
      </c>
      <c r="O284" s="20">
        <f>ROUND(2*Tableau2[[#This Row],[Calcul NR (M)]],0)/2+Tableau2[[#This Row],[Correction (M)]]</f>
        <v>0</v>
      </c>
      <c r="P284" s="13">
        <v>100</v>
      </c>
      <c r="Q284" s="18">
        <v>100</v>
      </c>
      <c r="R284" s="16">
        <f>MAX(ROUND(R283+IF(X283&lt;GLYCT3_MIN,-INCR_ALGO*IF(V283&gt;10,2,1),0)+IF(AND(X283&gt;GLYCT3_MAX,X282&gt;GLYCT3_MAX,X281&gt;GLYCT3_MAX),INCR_ALGO*IF(V283&gt;10,2,1),0),2),0)</f>
        <v>1</v>
      </c>
      <c r="S284" s="16">
        <v>0</v>
      </c>
      <c r="T284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84" s="21">
        <f>Tableau2[[#This Row],[Algo (S)]]*Tableau2[[#This Row],[Glucides (S)]]/10</f>
        <v>0</v>
      </c>
      <c r="V284" s="21">
        <f>ROUND(2*Tableau2[[#This Row],[Calcul NR (S)]],0)/2+Tableau2[[#This Row],[Correction (S)]]</f>
        <v>0</v>
      </c>
      <c r="W284" s="16">
        <v>10</v>
      </c>
      <c r="X284" s="18">
        <v>100</v>
      </c>
      <c r="Y284" s="21"/>
      <c r="Z284" s="22"/>
    </row>
    <row r="285" spans="1:26" x14ac:dyDescent="0.3">
      <c r="A285" s="36" t="s">
        <v>33</v>
      </c>
      <c r="B285" s="37">
        <v>45574</v>
      </c>
      <c r="C285" s="11">
        <v>100</v>
      </c>
      <c r="D285" s="19">
        <f>MAX(ROUND(D284+IF(I284&lt;GLYCT3_MIN,-INCR_ALGO*IF(H284&gt;10,2,1),0)+IF(AND(I284&gt;=GLYCT3_MAX,I283&gt;=GLYCT3_MAX,I282&gt;=GLYCT3_MAX),INCR_ALGO*IF(H284&gt;10,2,1),0),2),0)</f>
        <v>1</v>
      </c>
      <c r="E285" s="14">
        <v>0</v>
      </c>
      <c r="F285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85" s="29">
        <f>Tableau2[[#This Row],[Algo]]*Tableau2[[#This Row],[Glucides]]/10</f>
        <v>0</v>
      </c>
      <c r="H285" s="19">
        <f>ROUND(2*Tableau2[[#This Row],[Calcul NR]],0)/2+Tableau2[[#This Row],[Correction]]</f>
        <v>0</v>
      </c>
      <c r="I285" s="11">
        <v>100</v>
      </c>
      <c r="J285" s="13">
        <v>100</v>
      </c>
      <c r="K285" s="15">
        <f>MAX(ROUND(K284+IF(P284&lt;GLYCT3_MIN,-INCR_ALGO*IF(O284&gt;10,2,1),0)+IF(AND(P284&gt;=GLYCT3_MAX,P283&gt;=GLYCT3_MAX,P282&gt;=GLYCT3_MAX),INCR_ALGO*IF(O284&gt;10,2,1),0),2),0)</f>
        <v>1</v>
      </c>
      <c r="L285" s="15">
        <v>0</v>
      </c>
      <c r="M285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85" s="20">
        <f>Tableau2[[#This Row],[Algo (M)]]*Tableau2[[#This Row],[Glucides (M)]]/10</f>
        <v>0</v>
      </c>
      <c r="O285" s="20">
        <f>ROUND(2*Tableau2[[#This Row],[Calcul NR (M)]],0)/2+Tableau2[[#This Row],[Correction (M)]]</f>
        <v>0</v>
      </c>
      <c r="P285" s="13">
        <v>100</v>
      </c>
      <c r="Q285" s="18">
        <v>100</v>
      </c>
      <c r="R285" s="16">
        <f>MAX(ROUND(R284+IF(X284&lt;GLYCT3_MIN,-INCR_ALGO*IF(V284&gt;10,2,1),0)+IF(AND(X284&gt;GLYCT3_MAX,X283&gt;GLYCT3_MAX,X282&gt;GLYCT3_MAX),INCR_ALGO*IF(V284&gt;10,2,1),0),2),0)</f>
        <v>1</v>
      </c>
      <c r="S285" s="16">
        <v>0</v>
      </c>
      <c r="T285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85" s="21">
        <f>Tableau2[[#This Row],[Algo (S)]]*Tableau2[[#This Row],[Glucides (S)]]/10</f>
        <v>0</v>
      </c>
      <c r="V285" s="21">
        <f>ROUND(2*Tableau2[[#This Row],[Calcul NR (S)]],0)/2+Tableau2[[#This Row],[Correction (S)]]</f>
        <v>0</v>
      </c>
      <c r="W285" s="16">
        <v>10</v>
      </c>
      <c r="X285" s="18">
        <v>100</v>
      </c>
      <c r="Y285" s="21"/>
      <c r="Z285" s="22"/>
    </row>
    <row r="286" spans="1:26" x14ac:dyDescent="0.3">
      <c r="A286" s="36" t="s">
        <v>29</v>
      </c>
      <c r="B286" s="37">
        <v>45575</v>
      </c>
      <c r="C286" s="11">
        <v>100</v>
      </c>
      <c r="D286" s="19">
        <f>MAX(ROUND(D285+IF(I285&lt;GLYCT3_MIN,-INCR_ALGO*IF(H285&gt;10,2,1),0)+IF(AND(I285&gt;=GLYCT3_MAX,I284&gt;=GLYCT3_MAX,I283&gt;=GLYCT3_MAX),INCR_ALGO*IF(H285&gt;10,2,1),0),2),0)</f>
        <v>1</v>
      </c>
      <c r="E286" s="14">
        <v>0</v>
      </c>
      <c r="F286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86" s="29">
        <f>Tableau2[[#This Row],[Algo]]*Tableau2[[#This Row],[Glucides]]/10</f>
        <v>0</v>
      </c>
      <c r="H286" s="19">
        <f>ROUND(2*Tableau2[[#This Row],[Calcul NR]],0)/2+Tableau2[[#This Row],[Correction]]</f>
        <v>0</v>
      </c>
      <c r="I286" s="11">
        <v>100</v>
      </c>
      <c r="J286" s="13">
        <v>100</v>
      </c>
      <c r="K286" s="15">
        <f>MAX(ROUND(K285+IF(P285&lt;GLYCT3_MIN,-INCR_ALGO*IF(O285&gt;10,2,1),0)+IF(AND(P285&gt;=GLYCT3_MAX,P284&gt;=GLYCT3_MAX,P283&gt;=GLYCT3_MAX),INCR_ALGO*IF(O285&gt;10,2,1),0),2),0)</f>
        <v>1</v>
      </c>
      <c r="L286" s="15">
        <v>0</v>
      </c>
      <c r="M286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86" s="20">
        <f>Tableau2[[#This Row],[Algo (M)]]*Tableau2[[#This Row],[Glucides (M)]]/10</f>
        <v>0</v>
      </c>
      <c r="O286" s="20">
        <f>ROUND(2*Tableau2[[#This Row],[Calcul NR (M)]],0)/2+Tableau2[[#This Row],[Correction (M)]]</f>
        <v>0</v>
      </c>
      <c r="P286" s="13">
        <v>100</v>
      </c>
      <c r="Q286" s="18">
        <v>100</v>
      </c>
      <c r="R286" s="16">
        <f>MAX(ROUND(R285+IF(X285&lt;GLYCT3_MIN,-INCR_ALGO*IF(V285&gt;10,2,1),0)+IF(AND(X285&gt;GLYCT3_MAX,X284&gt;GLYCT3_MAX,X283&gt;GLYCT3_MAX),INCR_ALGO*IF(V285&gt;10,2,1),0),2),0)</f>
        <v>1</v>
      </c>
      <c r="S286" s="16">
        <v>0</v>
      </c>
      <c r="T286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86" s="21">
        <f>Tableau2[[#This Row],[Algo (S)]]*Tableau2[[#This Row],[Glucides (S)]]/10</f>
        <v>0</v>
      </c>
      <c r="V286" s="21">
        <f>ROUND(2*Tableau2[[#This Row],[Calcul NR (S)]],0)/2+Tableau2[[#This Row],[Correction (S)]]</f>
        <v>0</v>
      </c>
      <c r="W286" s="16">
        <v>10</v>
      </c>
      <c r="X286" s="18">
        <v>100</v>
      </c>
      <c r="Y286" s="21"/>
      <c r="Z286" s="22"/>
    </row>
    <row r="287" spans="1:26" x14ac:dyDescent="0.3">
      <c r="A287" s="36" t="s">
        <v>30</v>
      </c>
      <c r="B287" s="37">
        <v>45576</v>
      </c>
      <c r="C287" s="11">
        <v>100</v>
      </c>
      <c r="D287" s="19">
        <f>MAX(ROUND(D286+IF(I286&lt;GLYCT3_MIN,-INCR_ALGO*IF(H286&gt;10,2,1),0)+IF(AND(I286&gt;=GLYCT3_MAX,I285&gt;=GLYCT3_MAX,I284&gt;=GLYCT3_MAX),INCR_ALGO*IF(H286&gt;10,2,1),0),2),0)</f>
        <v>1</v>
      </c>
      <c r="E287" s="14">
        <v>0</v>
      </c>
      <c r="F287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87" s="29">
        <f>Tableau2[[#This Row],[Algo]]*Tableau2[[#This Row],[Glucides]]/10</f>
        <v>0</v>
      </c>
      <c r="H287" s="19">
        <f>ROUND(2*Tableau2[[#This Row],[Calcul NR]],0)/2+Tableau2[[#This Row],[Correction]]</f>
        <v>0</v>
      </c>
      <c r="I287" s="11">
        <v>100</v>
      </c>
      <c r="J287" s="13">
        <v>100</v>
      </c>
      <c r="K287" s="15">
        <f>MAX(ROUND(K286+IF(P286&lt;GLYCT3_MIN,-INCR_ALGO*IF(O286&gt;10,2,1),0)+IF(AND(P286&gt;=GLYCT3_MAX,P285&gt;=GLYCT3_MAX,P284&gt;=GLYCT3_MAX),INCR_ALGO*IF(O286&gt;10,2,1),0),2),0)</f>
        <v>1</v>
      </c>
      <c r="L287" s="15">
        <v>0</v>
      </c>
      <c r="M287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87" s="20">
        <f>Tableau2[[#This Row],[Algo (M)]]*Tableau2[[#This Row],[Glucides (M)]]/10</f>
        <v>0</v>
      </c>
      <c r="O287" s="20">
        <f>ROUND(2*Tableau2[[#This Row],[Calcul NR (M)]],0)/2+Tableau2[[#This Row],[Correction (M)]]</f>
        <v>0</v>
      </c>
      <c r="P287" s="13">
        <v>100</v>
      </c>
      <c r="Q287" s="18">
        <v>100</v>
      </c>
      <c r="R287" s="16">
        <f>MAX(ROUND(R286+IF(X286&lt;GLYCT3_MIN,-INCR_ALGO*IF(V286&gt;10,2,1),0)+IF(AND(X286&gt;GLYCT3_MAX,X285&gt;GLYCT3_MAX,X284&gt;GLYCT3_MAX),INCR_ALGO*IF(V286&gt;10,2,1),0),2),0)</f>
        <v>1</v>
      </c>
      <c r="S287" s="16">
        <v>0</v>
      </c>
      <c r="T287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87" s="21">
        <f>Tableau2[[#This Row],[Algo (S)]]*Tableau2[[#This Row],[Glucides (S)]]/10</f>
        <v>0</v>
      </c>
      <c r="V287" s="21">
        <f>ROUND(2*Tableau2[[#This Row],[Calcul NR (S)]],0)/2+Tableau2[[#This Row],[Correction (S)]]</f>
        <v>0</v>
      </c>
      <c r="W287" s="16">
        <v>10</v>
      </c>
      <c r="X287" s="18">
        <v>100</v>
      </c>
      <c r="Y287" s="21"/>
      <c r="Z287" s="22"/>
    </row>
    <row r="288" spans="1:26" x14ac:dyDescent="0.3">
      <c r="A288" s="36" t="s">
        <v>31</v>
      </c>
      <c r="B288" s="37">
        <v>45577</v>
      </c>
      <c r="C288" s="11">
        <v>100</v>
      </c>
      <c r="D288" s="19">
        <f>MAX(ROUND(D287+IF(I287&lt;GLYCT3_MIN,-INCR_ALGO*IF(H287&gt;10,2,1),0)+IF(AND(I287&gt;=GLYCT3_MAX,I286&gt;=GLYCT3_MAX,I285&gt;=GLYCT3_MAX),INCR_ALGO*IF(H287&gt;10,2,1),0),2),0)</f>
        <v>1</v>
      </c>
      <c r="E288" s="14">
        <v>0</v>
      </c>
      <c r="F288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88" s="29">
        <f>Tableau2[[#This Row],[Algo]]*Tableau2[[#This Row],[Glucides]]/10</f>
        <v>0</v>
      </c>
      <c r="H288" s="19">
        <f>ROUND(2*Tableau2[[#This Row],[Calcul NR]],0)/2+Tableau2[[#This Row],[Correction]]</f>
        <v>0</v>
      </c>
      <c r="I288" s="11">
        <v>100</v>
      </c>
      <c r="J288" s="13">
        <v>100</v>
      </c>
      <c r="K288" s="15">
        <f>MAX(ROUND(K287+IF(P287&lt;GLYCT3_MIN,-INCR_ALGO*IF(O287&gt;10,2,1),0)+IF(AND(P287&gt;=GLYCT3_MAX,P286&gt;=GLYCT3_MAX,P285&gt;=GLYCT3_MAX),INCR_ALGO*IF(O287&gt;10,2,1),0),2),0)</f>
        <v>1</v>
      </c>
      <c r="L288" s="15">
        <v>0</v>
      </c>
      <c r="M288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88" s="20">
        <f>Tableau2[[#This Row],[Algo (M)]]*Tableau2[[#This Row],[Glucides (M)]]/10</f>
        <v>0</v>
      </c>
      <c r="O288" s="20">
        <f>ROUND(2*Tableau2[[#This Row],[Calcul NR (M)]],0)/2+Tableau2[[#This Row],[Correction (M)]]</f>
        <v>0</v>
      </c>
      <c r="P288" s="13">
        <v>100</v>
      </c>
      <c r="Q288" s="18">
        <v>100</v>
      </c>
      <c r="R288" s="16">
        <f>MAX(ROUND(R287+IF(X287&lt;GLYCT3_MIN,-INCR_ALGO*IF(V287&gt;10,2,1),0)+IF(AND(X287&gt;GLYCT3_MAX,X286&gt;GLYCT3_MAX,X285&gt;GLYCT3_MAX),INCR_ALGO*IF(V287&gt;10,2,1),0),2),0)</f>
        <v>1</v>
      </c>
      <c r="S288" s="16">
        <v>0</v>
      </c>
      <c r="T288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88" s="21">
        <f>Tableau2[[#This Row],[Algo (S)]]*Tableau2[[#This Row],[Glucides (S)]]/10</f>
        <v>0</v>
      </c>
      <c r="V288" s="21">
        <f>ROUND(2*Tableau2[[#This Row],[Calcul NR (S)]],0)/2+Tableau2[[#This Row],[Correction (S)]]</f>
        <v>0</v>
      </c>
      <c r="W288" s="16">
        <v>10</v>
      </c>
      <c r="X288" s="18">
        <v>100</v>
      </c>
      <c r="Y288" s="21"/>
      <c r="Z288" s="22"/>
    </row>
    <row r="289" spans="1:26" x14ac:dyDescent="0.3">
      <c r="A289" s="36" t="s">
        <v>32</v>
      </c>
      <c r="B289" s="37">
        <v>45578</v>
      </c>
      <c r="C289" s="11">
        <v>100</v>
      </c>
      <c r="D289" s="19">
        <f>MAX(ROUND(D288+IF(I288&lt;GLYCT3_MIN,-INCR_ALGO*IF(H288&gt;10,2,1),0)+IF(AND(I288&gt;=GLYCT3_MAX,I287&gt;=GLYCT3_MAX,I286&gt;=GLYCT3_MAX),INCR_ALGO*IF(H288&gt;10,2,1),0),2),0)</f>
        <v>1</v>
      </c>
      <c r="E289" s="14">
        <v>0</v>
      </c>
      <c r="F289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89" s="29">
        <f>Tableau2[[#This Row],[Algo]]*Tableau2[[#This Row],[Glucides]]/10</f>
        <v>0</v>
      </c>
      <c r="H289" s="19">
        <f>ROUND(2*Tableau2[[#This Row],[Calcul NR]],0)/2+Tableau2[[#This Row],[Correction]]</f>
        <v>0</v>
      </c>
      <c r="I289" s="11">
        <v>100</v>
      </c>
      <c r="J289" s="13">
        <v>100</v>
      </c>
      <c r="K289" s="15">
        <f>MAX(ROUND(K288+IF(P288&lt;GLYCT3_MIN,-INCR_ALGO*IF(O288&gt;10,2,1),0)+IF(AND(P288&gt;=GLYCT3_MAX,P287&gt;=GLYCT3_MAX,P286&gt;=GLYCT3_MAX),INCR_ALGO*IF(O288&gt;10,2,1),0),2),0)</f>
        <v>1</v>
      </c>
      <c r="L289" s="15">
        <v>0</v>
      </c>
      <c r="M289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89" s="20">
        <f>Tableau2[[#This Row],[Algo (M)]]*Tableau2[[#This Row],[Glucides (M)]]/10</f>
        <v>0</v>
      </c>
      <c r="O289" s="20">
        <f>ROUND(2*Tableau2[[#This Row],[Calcul NR (M)]],0)/2+Tableau2[[#This Row],[Correction (M)]]</f>
        <v>0</v>
      </c>
      <c r="P289" s="13">
        <v>100</v>
      </c>
      <c r="Q289" s="18">
        <v>100</v>
      </c>
      <c r="R289" s="16">
        <f>MAX(ROUND(R288+IF(X288&lt;GLYCT3_MIN,-INCR_ALGO*IF(V288&gt;10,2,1),0)+IF(AND(X288&gt;GLYCT3_MAX,X287&gt;GLYCT3_MAX,X286&gt;GLYCT3_MAX),INCR_ALGO*IF(V288&gt;10,2,1),0),2),0)</f>
        <v>1</v>
      </c>
      <c r="S289" s="16">
        <v>0</v>
      </c>
      <c r="T289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89" s="21">
        <f>Tableau2[[#This Row],[Algo (S)]]*Tableau2[[#This Row],[Glucides (S)]]/10</f>
        <v>0</v>
      </c>
      <c r="V289" s="21">
        <f>ROUND(2*Tableau2[[#This Row],[Calcul NR (S)]],0)/2+Tableau2[[#This Row],[Correction (S)]]</f>
        <v>0</v>
      </c>
      <c r="W289" s="16">
        <v>10</v>
      </c>
      <c r="X289" s="18">
        <v>100</v>
      </c>
      <c r="Y289" s="21"/>
      <c r="Z289" s="22"/>
    </row>
    <row r="290" spans="1:26" x14ac:dyDescent="0.3">
      <c r="A290" s="36" t="s">
        <v>28</v>
      </c>
      <c r="B290" s="37">
        <v>45579</v>
      </c>
      <c r="C290" s="11">
        <v>100</v>
      </c>
      <c r="D290" s="19">
        <f>MAX(ROUND(D289+IF(I289&lt;GLYCT3_MIN,-INCR_ALGO*IF(H289&gt;10,2,1),0)+IF(AND(I289&gt;=GLYCT3_MAX,I288&gt;=GLYCT3_MAX,I287&gt;=GLYCT3_MAX),INCR_ALGO*IF(H289&gt;10,2,1),0),2),0)</f>
        <v>1</v>
      </c>
      <c r="E290" s="14">
        <v>0</v>
      </c>
      <c r="F290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90" s="29">
        <f>Tableau2[[#This Row],[Algo]]*Tableau2[[#This Row],[Glucides]]/10</f>
        <v>0</v>
      </c>
      <c r="H290" s="19">
        <f>ROUND(2*Tableau2[[#This Row],[Calcul NR]],0)/2+Tableau2[[#This Row],[Correction]]</f>
        <v>0</v>
      </c>
      <c r="I290" s="11">
        <v>100</v>
      </c>
      <c r="J290" s="13">
        <v>100</v>
      </c>
      <c r="K290" s="15">
        <f>MAX(ROUND(K289+IF(P289&lt;GLYCT3_MIN,-INCR_ALGO*IF(O289&gt;10,2,1),0)+IF(AND(P289&gt;=GLYCT3_MAX,P288&gt;=GLYCT3_MAX,P287&gt;=GLYCT3_MAX),INCR_ALGO*IF(O289&gt;10,2,1),0),2),0)</f>
        <v>1</v>
      </c>
      <c r="L290" s="15">
        <v>0</v>
      </c>
      <c r="M290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90" s="20">
        <f>Tableau2[[#This Row],[Algo (M)]]*Tableau2[[#This Row],[Glucides (M)]]/10</f>
        <v>0</v>
      </c>
      <c r="O290" s="20">
        <f>ROUND(2*Tableau2[[#This Row],[Calcul NR (M)]],0)/2+Tableau2[[#This Row],[Correction (M)]]</f>
        <v>0</v>
      </c>
      <c r="P290" s="13">
        <v>100</v>
      </c>
      <c r="Q290" s="18">
        <v>100</v>
      </c>
      <c r="R290" s="16">
        <f>MAX(ROUND(R289+IF(X289&lt;GLYCT3_MIN,-INCR_ALGO*IF(V289&gt;10,2,1),0)+IF(AND(X289&gt;GLYCT3_MAX,X288&gt;GLYCT3_MAX,X287&gt;GLYCT3_MAX),INCR_ALGO*IF(V289&gt;10,2,1),0),2),0)</f>
        <v>1</v>
      </c>
      <c r="S290" s="16">
        <v>0</v>
      </c>
      <c r="T290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90" s="21">
        <f>Tableau2[[#This Row],[Algo (S)]]*Tableau2[[#This Row],[Glucides (S)]]/10</f>
        <v>0</v>
      </c>
      <c r="V290" s="21">
        <f>ROUND(2*Tableau2[[#This Row],[Calcul NR (S)]],0)/2+Tableau2[[#This Row],[Correction (S)]]</f>
        <v>0</v>
      </c>
      <c r="W290" s="16">
        <v>10</v>
      </c>
      <c r="X290" s="18">
        <v>100</v>
      </c>
      <c r="Y290" s="21"/>
      <c r="Z290" s="22"/>
    </row>
    <row r="291" spans="1:26" x14ac:dyDescent="0.3">
      <c r="A291" s="36" t="s">
        <v>27</v>
      </c>
      <c r="B291" s="37">
        <v>45580</v>
      </c>
      <c r="C291" s="11">
        <v>100</v>
      </c>
      <c r="D291" s="19">
        <f>MAX(ROUND(D290+IF(I290&lt;GLYCT3_MIN,-INCR_ALGO*IF(H290&gt;10,2,1),0)+IF(AND(I290&gt;=GLYCT3_MAX,I289&gt;=GLYCT3_MAX,I288&gt;=GLYCT3_MAX),INCR_ALGO*IF(H290&gt;10,2,1),0),2),0)</f>
        <v>1</v>
      </c>
      <c r="E291" s="14">
        <v>0</v>
      </c>
      <c r="F291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91" s="29">
        <f>Tableau2[[#This Row],[Algo]]*Tableau2[[#This Row],[Glucides]]/10</f>
        <v>0</v>
      </c>
      <c r="H291" s="19">
        <f>ROUND(2*Tableau2[[#This Row],[Calcul NR]],0)/2+Tableau2[[#This Row],[Correction]]</f>
        <v>0</v>
      </c>
      <c r="I291" s="11">
        <v>100</v>
      </c>
      <c r="J291" s="13">
        <v>100</v>
      </c>
      <c r="K291" s="15">
        <f>MAX(ROUND(K290+IF(P290&lt;GLYCT3_MIN,-INCR_ALGO*IF(O290&gt;10,2,1),0)+IF(AND(P290&gt;=GLYCT3_MAX,P289&gt;=GLYCT3_MAX,P288&gt;=GLYCT3_MAX),INCR_ALGO*IF(O290&gt;10,2,1),0),2),0)</f>
        <v>1</v>
      </c>
      <c r="L291" s="15">
        <v>0</v>
      </c>
      <c r="M291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91" s="20">
        <f>Tableau2[[#This Row],[Algo (M)]]*Tableau2[[#This Row],[Glucides (M)]]/10</f>
        <v>0</v>
      </c>
      <c r="O291" s="20">
        <f>ROUND(2*Tableau2[[#This Row],[Calcul NR (M)]],0)/2+Tableau2[[#This Row],[Correction (M)]]</f>
        <v>0</v>
      </c>
      <c r="P291" s="13">
        <v>100</v>
      </c>
      <c r="Q291" s="18">
        <v>100</v>
      </c>
      <c r="R291" s="16">
        <f>MAX(ROUND(R290+IF(X290&lt;GLYCT3_MIN,-INCR_ALGO*IF(V290&gt;10,2,1),0)+IF(AND(X290&gt;GLYCT3_MAX,X289&gt;GLYCT3_MAX,X288&gt;GLYCT3_MAX),INCR_ALGO*IF(V290&gt;10,2,1),0),2),0)</f>
        <v>1</v>
      </c>
      <c r="S291" s="16">
        <v>0</v>
      </c>
      <c r="T291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91" s="21">
        <f>Tableau2[[#This Row],[Algo (S)]]*Tableau2[[#This Row],[Glucides (S)]]/10</f>
        <v>0</v>
      </c>
      <c r="V291" s="21">
        <f>ROUND(2*Tableau2[[#This Row],[Calcul NR (S)]],0)/2+Tableau2[[#This Row],[Correction (S)]]</f>
        <v>0</v>
      </c>
      <c r="W291" s="16">
        <v>10</v>
      </c>
      <c r="X291" s="18">
        <v>100</v>
      </c>
      <c r="Y291" s="21"/>
      <c r="Z291" s="22"/>
    </row>
    <row r="292" spans="1:26" x14ac:dyDescent="0.3">
      <c r="A292" s="36" t="s">
        <v>33</v>
      </c>
      <c r="B292" s="37">
        <v>45581</v>
      </c>
      <c r="C292" s="11">
        <v>100</v>
      </c>
      <c r="D292" s="19">
        <f>MAX(ROUND(D291+IF(I291&lt;GLYCT3_MIN,-INCR_ALGO*IF(H291&gt;10,2,1),0)+IF(AND(I291&gt;=GLYCT3_MAX,I290&gt;=GLYCT3_MAX,I289&gt;=GLYCT3_MAX),INCR_ALGO*IF(H291&gt;10,2,1),0),2),0)</f>
        <v>1</v>
      </c>
      <c r="E292" s="14">
        <v>0</v>
      </c>
      <c r="F292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92" s="29">
        <f>Tableau2[[#This Row],[Algo]]*Tableau2[[#This Row],[Glucides]]/10</f>
        <v>0</v>
      </c>
      <c r="H292" s="19">
        <f>ROUND(2*Tableau2[[#This Row],[Calcul NR]],0)/2+Tableau2[[#This Row],[Correction]]</f>
        <v>0</v>
      </c>
      <c r="I292" s="11">
        <v>100</v>
      </c>
      <c r="J292" s="13">
        <v>100</v>
      </c>
      <c r="K292" s="15">
        <f>MAX(ROUND(K291+IF(P291&lt;GLYCT3_MIN,-INCR_ALGO*IF(O291&gt;10,2,1),0)+IF(AND(P291&gt;=GLYCT3_MAX,P290&gt;=GLYCT3_MAX,P289&gt;=GLYCT3_MAX),INCR_ALGO*IF(O291&gt;10,2,1),0),2),0)</f>
        <v>1</v>
      </c>
      <c r="L292" s="15">
        <v>0</v>
      </c>
      <c r="M292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92" s="20">
        <f>Tableau2[[#This Row],[Algo (M)]]*Tableau2[[#This Row],[Glucides (M)]]/10</f>
        <v>0</v>
      </c>
      <c r="O292" s="20">
        <f>ROUND(2*Tableau2[[#This Row],[Calcul NR (M)]],0)/2+Tableau2[[#This Row],[Correction (M)]]</f>
        <v>0</v>
      </c>
      <c r="P292" s="13">
        <v>100</v>
      </c>
      <c r="Q292" s="18">
        <v>100</v>
      </c>
      <c r="R292" s="16">
        <f>MAX(ROUND(R291+IF(X291&lt;GLYCT3_MIN,-INCR_ALGO*IF(V291&gt;10,2,1),0)+IF(AND(X291&gt;GLYCT3_MAX,X290&gt;GLYCT3_MAX,X289&gt;GLYCT3_MAX),INCR_ALGO*IF(V291&gt;10,2,1),0),2),0)</f>
        <v>1</v>
      </c>
      <c r="S292" s="16">
        <v>0</v>
      </c>
      <c r="T292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92" s="21">
        <f>Tableau2[[#This Row],[Algo (S)]]*Tableau2[[#This Row],[Glucides (S)]]/10</f>
        <v>0</v>
      </c>
      <c r="V292" s="21">
        <f>ROUND(2*Tableau2[[#This Row],[Calcul NR (S)]],0)/2+Tableau2[[#This Row],[Correction (S)]]</f>
        <v>0</v>
      </c>
      <c r="W292" s="16">
        <v>10</v>
      </c>
      <c r="X292" s="18">
        <v>100</v>
      </c>
      <c r="Y292" s="21"/>
      <c r="Z292" s="22"/>
    </row>
    <row r="293" spans="1:26" x14ac:dyDescent="0.3">
      <c r="A293" s="36" t="s">
        <v>29</v>
      </c>
      <c r="B293" s="37">
        <v>45582</v>
      </c>
      <c r="C293" s="11">
        <v>100</v>
      </c>
      <c r="D293" s="19">
        <f>MAX(ROUND(D292+IF(I292&lt;GLYCT3_MIN,-INCR_ALGO*IF(H292&gt;10,2,1),0)+IF(AND(I292&gt;=GLYCT3_MAX,I291&gt;=GLYCT3_MAX,I290&gt;=GLYCT3_MAX),INCR_ALGO*IF(H292&gt;10,2,1),0),2),0)</f>
        <v>1</v>
      </c>
      <c r="E293" s="14">
        <v>0</v>
      </c>
      <c r="F293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93" s="29">
        <f>Tableau2[[#This Row],[Algo]]*Tableau2[[#This Row],[Glucides]]/10</f>
        <v>0</v>
      </c>
      <c r="H293" s="19">
        <f>ROUND(2*Tableau2[[#This Row],[Calcul NR]],0)/2+Tableau2[[#This Row],[Correction]]</f>
        <v>0</v>
      </c>
      <c r="I293" s="11">
        <v>100</v>
      </c>
      <c r="J293" s="13">
        <v>100</v>
      </c>
      <c r="K293" s="15">
        <f>MAX(ROUND(K292+IF(P292&lt;GLYCT3_MIN,-INCR_ALGO*IF(O292&gt;10,2,1),0)+IF(AND(P292&gt;=GLYCT3_MAX,P291&gt;=GLYCT3_MAX,P290&gt;=GLYCT3_MAX),INCR_ALGO*IF(O292&gt;10,2,1),0),2),0)</f>
        <v>1</v>
      </c>
      <c r="L293" s="15">
        <v>0</v>
      </c>
      <c r="M293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93" s="20">
        <f>Tableau2[[#This Row],[Algo (M)]]*Tableau2[[#This Row],[Glucides (M)]]/10</f>
        <v>0</v>
      </c>
      <c r="O293" s="20">
        <f>ROUND(2*Tableau2[[#This Row],[Calcul NR (M)]],0)/2+Tableau2[[#This Row],[Correction (M)]]</f>
        <v>0</v>
      </c>
      <c r="P293" s="13">
        <v>100</v>
      </c>
      <c r="Q293" s="18">
        <v>100</v>
      </c>
      <c r="R293" s="16">
        <f>MAX(ROUND(R292+IF(X292&lt;GLYCT3_MIN,-INCR_ALGO*IF(V292&gt;10,2,1),0)+IF(AND(X292&gt;GLYCT3_MAX,X291&gt;GLYCT3_MAX,X290&gt;GLYCT3_MAX),INCR_ALGO*IF(V292&gt;10,2,1),0),2),0)</f>
        <v>1</v>
      </c>
      <c r="S293" s="16">
        <v>0</v>
      </c>
      <c r="T293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93" s="21">
        <f>Tableau2[[#This Row],[Algo (S)]]*Tableau2[[#This Row],[Glucides (S)]]/10</f>
        <v>0</v>
      </c>
      <c r="V293" s="21">
        <f>ROUND(2*Tableau2[[#This Row],[Calcul NR (S)]],0)/2+Tableau2[[#This Row],[Correction (S)]]</f>
        <v>0</v>
      </c>
      <c r="W293" s="16">
        <v>10</v>
      </c>
      <c r="X293" s="18">
        <v>100</v>
      </c>
      <c r="Y293" s="21"/>
      <c r="Z293" s="22"/>
    </row>
    <row r="294" spans="1:26" x14ac:dyDescent="0.3">
      <c r="A294" s="36" t="s">
        <v>30</v>
      </c>
      <c r="B294" s="37">
        <v>45583</v>
      </c>
      <c r="C294" s="11">
        <v>100</v>
      </c>
      <c r="D294" s="19">
        <f>MAX(ROUND(D293+IF(I293&lt;GLYCT3_MIN,-INCR_ALGO*IF(H293&gt;10,2,1),0)+IF(AND(I293&gt;=GLYCT3_MAX,I292&gt;=GLYCT3_MAX,I291&gt;=GLYCT3_MAX),INCR_ALGO*IF(H293&gt;10,2,1),0),2),0)</f>
        <v>1</v>
      </c>
      <c r="E294" s="14">
        <v>0</v>
      </c>
      <c r="F294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94" s="29">
        <f>Tableau2[[#This Row],[Algo]]*Tableau2[[#This Row],[Glucides]]/10</f>
        <v>0</v>
      </c>
      <c r="H294" s="19">
        <f>ROUND(2*Tableau2[[#This Row],[Calcul NR]],0)/2+Tableau2[[#This Row],[Correction]]</f>
        <v>0</v>
      </c>
      <c r="I294" s="11">
        <v>100</v>
      </c>
      <c r="J294" s="13">
        <v>100</v>
      </c>
      <c r="K294" s="15">
        <f>MAX(ROUND(K293+IF(P293&lt;GLYCT3_MIN,-INCR_ALGO*IF(O293&gt;10,2,1),0)+IF(AND(P293&gt;=GLYCT3_MAX,P292&gt;=GLYCT3_MAX,P291&gt;=GLYCT3_MAX),INCR_ALGO*IF(O293&gt;10,2,1),0),2),0)</f>
        <v>1</v>
      </c>
      <c r="L294" s="15">
        <v>0</v>
      </c>
      <c r="M294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94" s="20">
        <f>Tableau2[[#This Row],[Algo (M)]]*Tableau2[[#This Row],[Glucides (M)]]/10</f>
        <v>0</v>
      </c>
      <c r="O294" s="20">
        <f>ROUND(2*Tableau2[[#This Row],[Calcul NR (M)]],0)/2+Tableau2[[#This Row],[Correction (M)]]</f>
        <v>0</v>
      </c>
      <c r="P294" s="13">
        <v>100</v>
      </c>
      <c r="Q294" s="18">
        <v>100</v>
      </c>
      <c r="R294" s="16">
        <f>MAX(ROUND(R293+IF(X293&lt;GLYCT3_MIN,-INCR_ALGO*IF(V293&gt;10,2,1),0)+IF(AND(X293&gt;GLYCT3_MAX,X292&gt;GLYCT3_MAX,X291&gt;GLYCT3_MAX),INCR_ALGO*IF(V293&gt;10,2,1),0),2),0)</f>
        <v>1</v>
      </c>
      <c r="S294" s="16">
        <v>0</v>
      </c>
      <c r="T294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94" s="21">
        <f>Tableau2[[#This Row],[Algo (S)]]*Tableau2[[#This Row],[Glucides (S)]]/10</f>
        <v>0</v>
      </c>
      <c r="V294" s="21">
        <f>ROUND(2*Tableau2[[#This Row],[Calcul NR (S)]],0)/2+Tableau2[[#This Row],[Correction (S)]]</f>
        <v>0</v>
      </c>
      <c r="W294" s="16">
        <v>10</v>
      </c>
      <c r="X294" s="18">
        <v>100</v>
      </c>
      <c r="Y294" s="21"/>
      <c r="Z294" s="22"/>
    </row>
    <row r="295" spans="1:26" x14ac:dyDescent="0.3">
      <c r="A295" s="36" t="s">
        <v>31</v>
      </c>
      <c r="B295" s="37">
        <v>45584</v>
      </c>
      <c r="C295" s="11">
        <v>100</v>
      </c>
      <c r="D295" s="19">
        <f>MAX(ROUND(D294+IF(I294&lt;GLYCT3_MIN,-INCR_ALGO*IF(H294&gt;10,2,1),0)+IF(AND(I294&gt;=GLYCT3_MAX,I293&gt;=GLYCT3_MAX,I292&gt;=GLYCT3_MAX),INCR_ALGO*IF(H294&gt;10,2,1),0),2),0)</f>
        <v>1</v>
      </c>
      <c r="E295" s="14">
        <v>0</v>
      </c>
      <c r="F295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95" s="29">
        <f>Tableau2[[#This Row],[Algo]]*Tableau2[[#This Row],[Glucides]]/10</f>
        <v>0</v>
      </c>
      <c r="H295" s="19">
        <f>ROUND(2*Tableau2[[#This Row],[Calcul NR]],0)/2+Tableau2[[#This Row],[Correction]]</f>
        <v>0</v>
      </c>
      <c r="I295" s="11">
        <v>100</v>
      </c>
      <c r="J295" s="13">
        <v>100</v>
      </c>
      <c r="K295" s="15">
        <f>MAX(ROUND(K294+IF(P294&lt;GLYCT3_MIN,-INCR_ALGO*IF(O294&gt;10,2,1),0)+IF(AND(P294&gt;=GLYCT3_MAX,P293&gt;=GLYCT3_MAX,P292&gt;=GLYCT3_MAX),INCR_ALGO*IF(O294&gt;10,2,1),0),2),0)</f>
        <v>1</v>
      </c>
      <c r="L295" s="15">
        <v>0</v>
      </c>
      <c r="M295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95" s="20">
        <f>Tableau2[[#This Row],[Algo (M)]]*Tableau2[[#This Row],[Glucides (M)]]/10</f>
        <v>0</v>
      </c>
      <c r="O295" s="20">
        <f>ROUND(2*Tableau2[[#This Row],[Calcul NR (M)]],0)/2+Tableau2[[#This Row],[Correction (M)]]</f>
        <v>0</v>
      </c>
      <c r="P295" s="13">
        <v>100</v>
      </c>
      <c r="Q295" s="18">
        <v>100</v>
      </c>
      <c r="R295" s="16">
        <f>MAX(ROUND(R294+IF(X294&lt;GLYCT3_MIN,-INCR_ALGO*IF(V294&gt;10,2,1),0)+IF(AND(X294&gt;GLYCT3_MAX,X293&gt;GLYCT3_MAX,X292&gt;GLYCT3_MAX),INCR_ALGO*IF(V294&gt;10,2,1),0),2),0)</f>
        <v>1</v>
      </c>
      <c r="S295" s="16">
        <v>0</v>
      </c>
      <c r="T295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95" s="21">
        <f>Tableau2[[#This Row],[Algo (S)]]*Tableau2[[#This Row],[Glucides (S)]]/10</f>
        <v>0</v>
      </c>
      <c r="V295" s="21">
        <f>ROUND(2*Tableau2[[#This Row],[Calcul NR (S)]],0)/2+Tableau2[[#This Row],[Correction (S)]]</f>
        <v>0</v>
      </c>
      <c r="W295" s="16">
        <v>10</v>
      </c>
      <c r="X295" s="18">
        <v>100</v>
      </c>
      <c r="Y295" s="21"/>
      <c r="Z295" s="22"/>
    </row>
    <row r="296" spans="1:26" x14ac:dyDescent="0.3">
      <c r="A296" s="36" t="s">
        <v>32</v>
      </c>
      <c r="B296" s="37">
        <v>45585</v>
      </c>
      <c r="C296" s="11">
        <v>100</v>
      </c>
      <c r="D296" s="19">
        <f>MAX(ROUND(D295+IF(I295&lt;GLYCT3_MIN,-INCR_ALGO*IF(H295&gt;10,2,1),0)+IF(AND(I295&gt;=GLYCT3_MAX,I294&gt;=GLYCT3_MAX,I293&gt;=GLYCT3_MAX),INCR_ALGO*IF(H295&gt;10,2,1),0),2),0)</f>
        <v>1</v>
      </c>
      <c r="E296" s="14">
        <v>0</v>
      </c>
      <c r="F296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96" s="29">
        <f>Tableau2[[#This Row],[Algo]]*Tableau2[[#This Row],[Glucides]]/10</f>
        <v>0</v>
      </c>
      <c r="H296" s="19">
        <f>ROUND(2*Tableau2[[#This Row],[Calcul NR]],0)/2+Tableau2[[#This Row],[Correction]]</f>
        <v>0</v>
      </c>
      <c r="I296" s="11">
        <v>100</v>
      </c>
      <c r="J296" s="13">
        <v>100</v>
      </c>
      <c r="K296" s="15">
        <f>MAX(ROUND(K295+IF(P295&lt;GLYCT3_MIN,-INCR_ALGO*IF(O295&gt;10,2,1),0)+IF(AND(P295&gt;=GLYCT3_MAX,P294&gt;=GLYCT3_MAX,P293&gt;=GLYCT3_MAX),INCR_ALGO*IF(O295&gt;10,2,1),0),2),0)</f>
        <v>1</v>
      </c>
      <c r="L296" s="15">
        <v>0</v>
      </c>
      <c r="M296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96" s="20">
        <f>Tableau2[[#This Row],[Algo (M)]]*Tableau2[[#This Row],[Glucides (M)]]/10</f>
        <v>0</v>
      </c>
      <c r="O296" s="20">
        <f>ROUND(2*Tableau2[[#This Row],[Calcul NR (M)]],0)/2+Tableau2[[#This Row],[Correction (M)]]</f>
        <v>0</v>
      </c>
      <c r="P296" s="13">
        <v>100</v>
      </c>
      <c r="Q296" s="18">
        <v>100</v>
      </c>
      <c r="R296" s="16">
        <f>MAX(ROUND(R295+IF(X295&lt;GLYCT3_MIN,-INCR_ALGO*IF(V295&gt;10,2,1),0)+IF(AND(X295&gt;GLYCT3_MAX,X294&gt;GLYCT3_MAX,X293&gt;GLYCT3_MAX),INCR_ALGO*IF(V295&gt;10,2,1),0),2),0)</f>
        <v>1</v>
      </c>
      <c r="S296" s="16">
        <v>0</v>
      </c>
      <c r="T296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96" s="21">
        <f>Tableau2[[#This Row],[Algo (S)]]*Tableau2[[#This Row],[Glucides (S)]]/10</f>
        <v>0</v>
      </c>
      <c r="V296" s="21">
        <f>ROUND(2*Tableau2[[#This Row],[Calcul NR (S)]],0)/2+Tableau2[[#This Row],[Correction (S)]]</f>
        <v>0</v>
      </c>
      <c r="W296" s="16">
        <v>10</v>
      </c>
      <c r="X296" s="18">
        <v>100</v>
      </c>
      <c r="Y296" s="21"/>
      <c r="Z296" s="22"/>
    </row>
    <row r="297" spans="1:26" x14ac:dyDescent="0.3">
      <c r="A297" s="36" t="s">
        <v>28</v>
      </c>
      <c r="B297" s="37">
        <v>45586</v>
      </c>
      <c r="C297" s="11">
        <v>100</v>
      </c>
      <c r="D297" s="19">
        <f>MAX(ROUND(D296+IF(I296&lt;GLYCT3_MIN,-INCR_ALGO*IF(H296&gt;10,2,1),0)+IF(AND(I296&gt;=GLYCT3_MAX,I295&gt;=GLYCT3_MAX,I294&gt;=GLYCT3_MAX),INCR_ALGO*IF(H296&gt;10,2,1),0),2),0)</f>
        <v>1</v>
      </c>
      <c r="E297" s="14">
        <v>0</v>
      </c>
      <c r="F297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97" s="29">
        <f>Tableau2[[#This Row],[Algo]]*Tableau2[[#This Row],[Glucides]]/10</f>
        <v>0</v>
      </c>
      <c r="H297" s="19">
        <f>ROUND(2*Tableau2[[#This Row],[Calcul NR]],0)/2+Tableau2[[#This Row],[Correction]]</f>
        <v>0</v>
      </c>
      <c r="I297" s="11">
        <v>100</v>
      </c>
      <c r="J297" s="13">
        <v>100</v>
      </c>
      <c r="K297" s="15">
        <f>MAX(ROUND(K296+IF(P296&lt;GLYCT3_MIN,-INCR_ALGO*IF(O296&gt;10,2,1),0)+IF(AND(P296&gt;=GLYCT3_MAX,P295&gt;=GLYCT3_MAX,P294&gt;=GLYCT3_MAX),INCR_ALGO*IF(O296&gt;10,2,1),0),2),0)</f>
        <v>1</v>
      </c>
      <c r="L297" s="15">
        <v>0</v>
      </c>
      <c r="M297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97" s="20">
        <f>Tableau2[[#This Row],[Algo (M)]]*Tableau2[[#This Row],[Glucides (M)]]/10</f>
        <v>0</v>
      </c>
      <c r="O297" s="20">
        <f>ROUND(2*Tableau2[[#This Row],[Calcul NR (M)]],0)/2+Tableau2[[#This Row],[Correction (M)]]</f>
        <v>0</v>
      </c>
      <c r="P297" s="13">
        <v>100</v>
      </c>
      <c r="Q297" s="18">
        <v>100</v>
      </c>
      <c r="R297" s="16">
        <f>MAX(ROUND(R296+IF(X296&lt;GLYCT3_MIN,-INCR_ALGO*IF(V296&gt;10,2,1),0)+IF(AND(X296&gt;GLYCT3_MAX,X295&gt;GLYCT3_MAX,X294&gt;GLYCT3_MAX),INCR_ALGO*IF(V296&gt;10,2,1),0),2),0)</f>
        <v>1</v>
      </c>
      <c r="S297" s="16">
        <v>0</v>
      </c>
      <c r="T297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97" s="21">
        <f>Tableau2[[#This Row],[Algo (S)]]*Tableau2[[#This Row],[Glucides (S)]]/10</f>
        <v>0</v>
      </c>
      <c r="V297" s="21">
        <f>ROUND(2*Tableau2[[#This Row],[Calcul NR (S)]],0)/2+Tableau2[[#This Row],[Correction (S)]]</f>
        <v>0</v>
      </c>
      <c r="W297" s="16">
        <v>10</v>
      </c>
      <c r="X297" s="18">
        <v>100</v>
      </c>
      <c r="Y297" s="21"/>
      <c r="Z297" s="22"/>
    </row>
    <row r="298" spans="1:26" x14ac:dyDescent="0.3">
      <c r="A298" s="36" t="s">
        <v>27</v>
      </c>
      <c r="B298" s="37">
        <v>45587</v>
      </c>
      <c r="C298" s="11">
        <v>100</v>
      </c>
      <c r="D298" s="19">
        <f>MAX(ROUND(D297+IF(I297&lt;GLYCT3_MIN,-INCR_ALGO*IF(H297&gt;10,2,1),0)+IF(AND(I297&gt;=GLYCT3_MAX,I296&gt;=GLYCT3_MAX,I295&gt;=GLYCT3_MAX),INCR_ALGO*IF(H297&gt;10,2,1),0),2),0)</f>
        <v>1</v>
      </c>
      <c r="E298" s="14">
        <v>0</v>
      </c>
      <c r="F298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98" s="29">
        <f>Tableau2[[#This Row],[Algo]]*Tableau2[[#This Row],[Glucides]]/10</f>
        <v>0</v>
      </c>
      <c r="H298" s="19">
        <f>ROUND(2*Tableau2[[#This Row],[Calcul NR]],0)/2+Tableau2[[#This Row],[Correction]]</f>
        <v>0</v>
      </c>
      <c r="I298" s="11">
        <v>100</v>
      </c>
      <c r="J298" s="13">
        <v>100</v>
      </c>
      <c r="K298" s="15">
        <f>MAX(ROUND(K297+IF(P297&lt;GLYCT3_MIN,-INCR_ALGO*IF(O297&gt;10,2,1),0)+IF(AND(P297&gt;=GLYCT3_MAX,P296&gt;=GLYCT3_MAX,P295&gt;=GLYCT3_MAX),INCR_ALGO*IF(O297&gt;10,2,1),0),2),0)</f>
        <v>1</v>
      </c>
      <c r="L298" s="15">
        <v>0</v>
      </c>
      <c r="M298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98" s="20">
        <f>Tableau2[[#This Row],[Algo (M)]]*Tableau2[[#This Row],[Glucides (M)]]/10</f>
        <v>0</v>
      </c>
      <c r="O298" s="20">
        <f>ROUND(2*Tableau2[[#This Row],[Calcul NR (M)]],0)/2+Tableau2[[#This Row],[Correction (M)]]</f>
        <v>0</v>
      </c>
      <c r="P298" s="13">
        <v>100</v>
      </c>
      <c r="Q298" s="18">
        <v>100</v>
      </c>
      <c r="R298" s="16">
        <f>MAX(ROUND(R297+IF(X297&lt;GLYCT3_MIN,-INCR_ALGO*IF(V297&gt;10,2,1),0)+IF(AND(X297&gt;GLYCT3_MAX,X296&gt;GLYCT3_MAX,X295&gt;GLYCT3_MAX),INCR_ALGO*IF(V297&gt;10,2,1),0),2),0)</f>
        <v>1</v>
      </c>
      <c r="S298" s="16">
        <v>0</v>
      </c>
      <c r="T298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98" s="21">
        <f>Tableau2[[#This Row],[Algo (S)]]*Tableau2[[#This Row],[Glucides (S)]]/10</f>
        <v>0</v>
      </c>
      <c r="V298" s="21">
        <f>ROUND(2*Tableau2[[#This Row],[Calcul NR (S)]],0)/2+Tableau2[[#This Row],[Correction (S)]]</f>
        <v>0</v>
      </c>
      <c r="W298" s="16">
        <v>10</v>
      </c>
      <c r="X298" s="18">
        <v>100</v>
      </c>
      <c r="Y298" s="21"/>
      <c r="Z298" s="22"/>
    </row>
    <row r="299" spans="1:26" x14ac:dyDescent="0.3">
      <c r="A299" s="36" t="s">
        <v>33</v>
      </c>
      <c r="B299" s="37">
        <v>45588</v>
      </c>
      <c r="C299" s="11">
        <v>100</v>
      </c>
      <c r="D299" s="19">
        <f>MAX(ROUND(D298+IF(I298&lt;GLYCT3_MIN,-INCR_ALGO*IF(H298&gt;10,2,1),0)+IF(AND(I298&gt;=GLYCT3_MAX,I297&gt;=GLYCT3_MAX,I296&gt;=GLYCT3_MAX),INCR_ALGO*IF(H298&gt;10,2,1),0),2),0)</f>
        <v>1</v>
      </c>
      <c r="E299" s="14">
        <v>0</v>
      </c>
      <c r="F299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299" s="29">
        <f>Tableau2[[#This Row],[Algo]]*Tableau2[[#This Row],[Glucides]]/10</f>
        <v>0</v>
      </c>
      <c r="H299" s="19">
        <f>ROUND(2*Tableau2[[#This Row],[Calcul NR]],0)/2+Tableau2[[#This Row],[Correction]]</f>
        <v>0</v>
      </c>
      <c r="I299" s="11">
        <v>100</v>
      </c>
      <c r="J299" s="13">
        <v>100</v>
      </c>
      <c r="K299" s="15">
        <f>MAX(ROUND(K298+IF(P298&lt;GLYCT3_MIN,-INCR_ALGO*IF(O298&gt;10,2,1),0)+IF(AND(P298&gt;=GLYCT3_MAX,P297&gt;=GLYCT3_MAX,P296&gt;=GLYCT3_MAX),INCR_ALGO*IF(O298&gt;10,2,1),0),2),0)</f>
        <v>1</v>
      </c>
      <c r="L299" s="15">
        <v>0</v>
      </c>
      <c r="M299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299" s="20">
        <f>Tableau2[[#This Row],[Algo (M)]]*Tableau2[[#This Row],[Glucides (M)]]/10</f>
        <v>0</v>
      </c>
      <c r="O299" s="20">
        <f>ROUND(2*Tableau2[[#This Row],[Calcul NR (M)]],0)/2+Tableau2[[#This Row],[Correction (M)]]</f>
        <v>0</v>
      </c>
      <c r="P299" s="13">
        <v>100</v>
      </c>
      <c r="Q299" s="18">
        <v>100</v>
      </c>
      <c r="R299" s="16">
        <f>MAX(ROUND(R298+IF(X298&lt;GLYCT3_MIN,-INCR_ALGO*IF(V298&gt;10,2,1),0)+IF(AND(X298&gt;GLYCT3_MAX,X297&gt;GLYCT3_MAX,X296&gt;GLYCT3_MAX),INCR_ALGO*IF(V298&gt;10,2,1),0),2),0)</f>
        <v>1</v>
      </c>
      <c r="S299" s="16">
        <v>0</v>
      </c>
      <c r="T299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299" s="21">
        <f>Tableau2[[#This Row],[Algo (S)]]*Tableau2[[#This Row],[Glucides (S)]]/10</f>
        <v>0</v>
      </c>
      <c r="V299" s="21">
        <f>ROUND(2*Tableau2[[#This Row],[Calcul NR (S)]],0)/2+Tableau2[[#This Row],[Correction (S)]]</f>
        <v>0</v>
      </c>
      <c r="W299" s="16">
        <v>10</v>
      </c>
      <c r="X299" s="18">
        <v>100</v>
      </c>
      <c r="Y299" s="21"/>
      <c r="Z299" s="22"/>
    </row>
    <row r="300" spans="1:26" x14ac:dyDescent="0.3">
      <c r="A300" s="36" t="s">
        <v>29</v>
      </c>
      <c r="B300" s="37">
        <v>45589</v>
      </c>
      <c r="C300" s="11">
        <v>100</v>
      </c>
      <c r="D300" s="19">
        <f>MAX(ROUND(D299+IF(I299&lt;GLYCT3_MIN,-INCR_ALGO*IF(H299&gt;10,2,1),0)+IF(AND(I299&gt;=GLYCT3_MAX,I298&gt;=GLYCT3_MAX,I297&gt;=GLYCT3_MAX),INCR_ALGO*IF(H299&gt;10,2,1),0),2),0)</f>
        <v>1</v>
      </c>
      <c r="E300" s="14">
        <v>0</v>
      </c>
      <c r="F300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00" s="29">
        <f>Tableau2[[#This Row],[Algo]]*Tableau2[[#This Row],[Glucides]]/10</f>
        <v>0</v>
      </c>
      <c r="H300" s="19">
        <f>ROUND(2*Tableau2[[#This Row],[Calcul NR]],0)/2+Tableau2[[#This Row],[Correction]]</f>
        <v>0</v>
      </c>
      <c r="I300" s="11">
        <v>100</v>
      </c>
      <c r="J300" s="13">
        <v>100</v>
      </c>
      <c r="K300" s="15">
        <f>MAX(ROUND(K299+IF(P299&lt;GLYCT3_MIN,-INCR_ALGO*IF(O299&gt;10,2,1),0)+IF(AND(P299&gt;=GLYCT3_MAX,P298&gt;=GLYCT3_MAX,P297&gt;=GLYCT3_MAX),INCR_ALGO*IF(O299&gt;10,2,1),0),2),0)</f>
        <v>1</v>
      </c>
      <c r="L300" s="15">
        <v>0</v>
      </c>
      <c r="M300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00" s="20">
        <f>Tableau2[[#This Row],[Algo (M)]]*Tableau2[[#This Row],[Glucides (M)]]/10</f>
        <v>0</v>
      </c>
      <c r="O300" s="20">
        <f>ROUND(2*Tableau2[[#This Row],[Calcul NR (M)]],0)/2+Tableau2[[#This Row],[Correction (M)]]</f>
        <v>0</v>
      </c>
      <c r="P300" s="13">
        <v>100</v>
      </c>
      <c r="Q300" s="18">
        <v>100</v>
      </c>
      <c r="R300" s="16">
        <f>MAX(ROUND(R299+IF(X299&lt;GLYCT3_MIN,-INCR_ALGO*IF(V299&gt;10,2,1),0)+IF(AND(X299&gt;GLYCT3_MAX,X298&gt;GLYCT3_MAX,X297&gt;GLYCT3_MAX),INCR_ALGO*IF(V299&gt;10,2,1),0),2),0)</f>
        <v>1</v>
      </c>
      <c r="S300" s="16">
        <v>0</v>
      </c>
      <c r="T300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00" s="21">
        <f>Tableau2[[#This Row],[Algo (S)]]*Tableau2[[#This Row],[Glucides (S)]]/10</f>
        <v>0</v>
      </c>
      <c r="V300" s="21">
        <f>ROUND(2*Tableau2[[#This Row],[Calcul NR (S)]],0)/2+Tableau2[[#This Row],[Correction (S)]]</f>
        <v>0</v>
      </c>
      <c r="W300" s="16">
        <v>10</v>
      </c>
      <c r="X300" s="18">
        <v>100</v>
      </c>
      <c r="Y300" s="21"/>
      <c r="Z300" s="22"/>
    </row>
    <row r="301" spans="1:26" x14ac:dyDescent="0.3">
      <c r="A301" s="36" t="s">
        <v>30</v>
      </c>
      <c r="B301" s="37">
        <v>45590</v>
      </c>
      <c r="C301" s="11">
        <v>100</v>
      </c>
      <c r="D301" s="19">
        <f>MAX(ROUND(D300+IF(I300&lt;GLYCT3_MIN,-INCR_ALGO*IF(H300&gt;10,2,1),0)+IF(AND(I300&gt;=GLYCT3_MAX,I299&gt;=GLYCT3_MAX,I298&gt;=GLYCT3_MAX),INCR_ALGO*IF(H300&gt;10,2,1),0),2),0)</f>
        <v>1</v>
      </c>
      <c r="E301" s="14">
        <v>0</v>
      </c>
      <c r="F301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01" s="29">
        <f>Tableau2[[#This Row],[Algo]]*Tableau2[[#This Row],[Glucides]]/10</f>
        <v>0</v>
      </c>
      <c r="H301" s="19">
        <f>ROUND(2*Tableau2[[#This Row],[Calcul NR]],0)/2+Tableau2[[#This Row],[Correction]]</f>
        <v>0</v>
      </c>
      <c r="I301" s="11">
        <v>100</v>
      </c>
      <c r="J301" s="13">
        <v>100</v>
      </c>
      <c r="K301" s="15">
        <f>MAX(ROUND(K300+IF(P300&lt;GLYCT3_MIN,-INCR_ALGO*IF(O300&gt;10,2,1),0)+IF(AND(P300&gt;=GLYCT3_MAX,P299&gt;=GLYCT3_MAX,P298&gt;=GLYCT3_MAX),INCR_ALGO*IF(O300&gt;10,2,1),0),2),0)</f>
        <v>1</v>
      </c>
      <c r="L301" s="15">
        <v>0</v>
      </c>
      <c r="M301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01" s="20">
        <f>Tableau2[[#This Row],[Algo (M)]]*Tableau2[[#This Row],[Glucides (M)]]/10</f>
        <v>0</v>
      </c>
      <c r="O301" s="20">
        <f>ROUND(2*Tableau2[[#This Row],[Calcul NR (M)]],0)/2+Tableau2[[#This Row],[Correction (M)]]</f>
        <v>0</v>
      </c>
      <c r="P301" s="13">
        <v>100</v>
      </c>
      <c r="Q301" s="18">
        <v>100</v>
      </c>
      <c r="R301" s="16">
        <f>MAX(ROUND(R300+IF(X300&lt;GLYCT3_MIN,-INCR_ALGO*IF(V300&gt;10,2,1),0)+IF(AND(X300&gt;GLYCT3_MAX,X299&gt;GLYCT3_MAX,X298&gt;GLYCT3_MAX),INCR_ALGO*IF(V300&gt;10,2,1),0),2),0)</f>
        <v>1</v>
      </c>
      <c r="S301" s="16">
        <v>0</v>
      </c>
      <c r="T301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01" s="21">
        <f>Tableau2[[#This Row],[Algo (S)]]*Tableau2[[#This Row],[Glucides (S)]]/10</f>
        <v>0</v>
      </c>
      <c r="V301" s="21">
        <f>ROUND(2*Tableau2[[#This Row],[Calcul NR (S)]],0)/2+Tableau2[[#This Row],[Correction (S)]]</f>
        <v>0</v>
      </c>
      <c r="W301" s="16">
        <v>10</v>
      </c>
      <c r="X301" s="18">
        <v>100</v>
      </c>
      <c r="Y301" s="21"/>
      <c r="Z301" s="22"/>
    </row>
    <row r="302" spans="1:26" x14ac:dyDescent="0.3">
      <c r="A302" s="36" t="s">
        <v>31</v>
      </c>
      <c r="B302" s="37">
        <v>45591</v>
      </c>
      <c r="C302" s="11">
        <v>100</v>
      </c>
      <c r="D302" s="19">
        <f>MAX(ROUND(D301+IF(I301&lt;GLYCT3_MIN,-INCR_ALGO*IF(H301&gt;10,2,1),0)+IF(AND(I301&gt;=GLYCT3_MAX,I300&gt;=GLYCT3_MAX,I299&gt;=GLYCT3_MAX),INCR_ALGO*IF(H301&gt;10,2,1),0),2),0)</f>
        <v>1</v>
      </c>
      <c r="E302" s="14">
        <v>0</v>
      </c>
      <c r="F302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02" s="29">
        <f>Tableau2[[#This Row],[Algo]]*Tableau2[[#This Row],[Glucides]]/10</f>
        <v>0</v>
      </c>
      <c r="H302" s="19">
        <f>ROUND(2*Tableau2[[#This Row],[Calcul NR]],0)/2+Tableau2[[#This Row],[Correction]]</f>
        <v>0</v>
      </c>
      <c r="I302" s="11">
        <v>100</v>
      </c>
      <c r="J302" s="13">
        <v>100</v>
      </c>
      <c r="K302" s="15">
        <f>MAX(ROUND(K301+IF(P301&lt;GLYCT3_MIN,-INCR_ALGO*IF(O301&gt;10,2,1),0)+IF(AND(P301&gt;=GLYCT3_MAX,P300&gt;=GLYCT3_MAX,P299&gt;=GLYCT3_MAX),INCR_ALGO*IF(O301&gt;10,2,1),0),2),0)</f>
        <v>1</v>
      </c>
      <c r="L302" s="15">
        <v>0</v>
      </c>
      <c r="M302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02" s="20">
        <f>Tableau2[[#This Row],[Algo (M)]]*Tableau2[[#This Row],[Glucides (M)]]/10</f>
        <v>0</v>
      </c>
      <c r="O302" s="20">
        <f>ROUND(2*Tableau2[[#This Row],[Calcul NR (M)]],0)/2+Tableau2[[#This Row],[Correction (M)]]</f>
        <v>0</v>
      </c>
      <c r="P302" s="13">
        <v>100</v>
      </c>
      <c r="Q302" s="18">
        <v>100</v>
      </c>
      <c r="R302" s="16">
        <f>MAX(ROUND(R301+IF(X301&lt;GLYCT3_MIN,-INCR_ALGO*IF(V301&gt;10,2,1),0)+IF(AND(X301&gt;GLYCT3_MAX,X300&gt;GLYCT3_MAX,X299&gt;GLYCT3_MAX),INCR_ALGO*IF(V301&gt;10,2,1),0),2),0)</f>
        <v>1</v>
      </c>
      <c r="S302" s="16">
        <v>0</v>
      </c>
      <c r="T302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02" s="21">
        <f>Tableau2[[#This Row],[Algo (S)]]*Tableau2[[#This Row],[Glucides (S)]]/10</f>
        <v>0</v>
      </c>
      <c r="V302" s="21">
        <f>ROUND(2*Tableau2[[#This Row],[Calcul NR (S)]],0)/2+Tableau2[[#This Row],[Correction (S)]]</f>
        <v>0</v>
      </c>
      <c r="W302" s="16">
        <v>10</v>
      </c>
      <c r="X302" s="18">
        <v>100</v>
      </c>
      <c r="Y302" s="21"/>
      <c r="Z302" s="22"/>
    </row>
    <row r="303" spans="1:26" x14ac:dyDescent="0.3">
      <c r="A303" s="36" t="s">
        <v>32</v>
      </c>
      <c r="B303" s="37">
        <v>45592</v>
      </c>
      <c r="C303" s="11">
        <v>100</v>
      </c>
      <c r="D303" s="19">
        <f>MAX(ROUND(D302+IF(I302&lt;GLYCT3_MIN,-INCR_ALGO*IF(H302&gt;10,2,1),0)+IF(AND(I302&gt;=GLYCT3_MAX,I301&gt;=GLYCT3_MAX,I300&gt;=GLYCT3_MAX),INCR_ALGO*IF(H302&gt;10,2,1),0),2),0)</f>
        <v>1</v>
      </c>
      <c r="E303" s="14">
        <v>0</v>
      </c>
      <c r="F303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03" s="29">
        <f>Tableau2[[#This Row],[Algo]]*Tableau2[[#This Row],[Glucides]]/10</f>
        <v>0</v>
      </c>
      <c r="H303" s="19">
        <f>ROUND(2*Tableau2[[#This Row],[Calcul NR]],0)/2+Tableau2[[#This Row],[Correction]]</f>
        <v>0</v>
      </c>
      <c r="I303" s="11">
        <v>100</v>
      </c>
      <c r="J303" s="13">
        <v>100</v>
      </c>
      <c r="K303" s="15">
        <f>MAX(ROUND(K302+IF(P302&lt;GLYCT3_MIN,-INCR_ALGO*IF(O302&gt;10,2,1),0)+IF(AND(P302&gt;=GLYCT3_MAX,P301&gt;=GLYCT3_MAX,P300&gt;=GLYCT3_MAX),INCR_ALGO*IF(O302&gt;10,2,1),0),2),0)</f>
        <v>1</v>
      </c>
      <c r="L303" s="15">
        <v>0</v>
      </c>
      <c r="M303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03" s="20">
        <f>Tableau2[[#This Row],[Algo (M)]]*Tableau2[[#This Row],[Glucides (M)]]/10</f>
        <v>0</v>
      </c>
      <c r="O303" s="20">
        <f>ROUND(2*Tableau2[[#This Row],[Calcul NR (M)]],0)/2+Tableau2[[#This Row],[Correction (M)]]</f>
        <v>0</v>
      </c>
      <c r="P303" s="13">
        <v>100</v>
      </c>
      <c r="Q303" s="18">
        <v>100</v>
      </c>
      <c r="R303" s="16">
        <f>MAX(ROUND(R302+IF(X302&lt;GLYCT3_MIN,-INCR_ALGO*IF(V302&gt;10,2,1),0)+IF(AND(X302&gt;GLYCT3_MAX,X301&gt;GLYCT3_MAX,X300&gt;GLYCT3_MAX),INCR_ALGO*IF(V302&gt;10,2,1),0),2),0)</f>
        <v>1</v>
      </c>
      <c r="S303" s="16">
        <v>0</v>
      </c>
      <c r="T303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03" s="21">
        <f>Tableau2[[#This Row],[Algo (S)]]*Tableau2[[#This Row],[Glucides (S)]]/10</f>
        <v>0</v>
      </c>
      <c r="V303" s="21">
        <f>ROUND(2*Tableau2[[#This Row],[Calcul NR (S)]],0)/2+Tableau2[[#This Row],[Correction (S)]]</f>
        <v>0</v>
      </c>
      <c r="W303" s="16">
        <v>10</v>
      </c>
      <c r="X303" s="18">
        <v>100</v>
      </c>
      <c r="Y303" s="21"/>
      <c r="Z303" s="22"/>
    </row>
    <row r="304" spans="1:26" x14ac:dyDescent="0.3">
      <c r="A304" s="36" t="s">
        <v>28</v>
      </c>
      <c r="B304" s="37">
        <v>45593</v>
      </c>
      <c r="C304" s="11">
        <v>100</v>
      </c>
      <c r="D304" s="19">
        <f>MAX(ROUND(D303+IF(I303&lt;GLYCT3_MIN,-INCR_ALGO*IF(H303&gt;10,2,1),0)+IF(AND(I303&gt;=GLYCT3_MAX,I302&gt;=GLYCT3_MAX,I301&gt;=GLYCT3_MAX),INCR_ALGO*IF(H303&gt;10,2,1),0),2),0)</f>
        <v>1</v>
      </c>
      <c r="E304" s="14">
        <v>0</v>
      </c>
      <c r="F304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04" s="29">
        <f>Tableau2[[#This Row],[Algo]]*Tableau2[[#This Row],[Glucides]]/10</f>
        <v>0</v>
      </c>
      <c r="H304" s="19">
        <f>ROUND(2*Tableau2[[#This Row],[Calcul NR]],0)/2+Tableau2[[#This Row],[Correction]]</f>
        <v>0</v>
      </c>
      <c r="I304" s="11">
        <v>100</v>
      </c>
      <c r="J304" s="13">
        <v>100</v>
      </c>
      <c r="K304" s="15">
        <f>MAX(ROUND(K303+IF(P303&lt;GLYCT3_MIN,-INCR_ALGO*IF(O303&gt;10,2,1),0)+IF(AND(P303&gt;=GLYCT3_MAX,P302&gt;=GLYCT3_MAX,P301&gt;=GLYCT3_MAX),INCR_ALGO*IF(O303&gt;10,2,1),0),2),0)</f>
        <v>1</v>
      </c>
      <c r="L304" s="15">
        <v>0</v>
      </c>
      <c r="M304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04" s="20">
        <f>Tableau2[[#This Row],[Algo (M)]]*Tableau2[[#This Row],[Glucides (M)]]/10</f>
        <v>0</v>
      </c>
      <c r="O304" s="20">
        <f>ROUND(2*Tableau2[[#This Row],[Calcul NR (M)]],0)/2+Tableau2[[#This Row],[Correction (M)]]</f>
        <v>0</v>
      </c>
      <c r="P304" s="13">
        <v>100</v>
      </c>
      <c r="Q304" s="18">
        <v>100</v>
      </c>
      <c r="R304" s="16">
        <f>MAX(ROUND(R303+IF(X303&lt;GLYCT3_MIN,-INCR_ALGO*IF(V303&gt;10,2,1),0)+IF(AND(X303&gt;GLYCT3_MAX,X302&gt;GLYCT3_MAX,X301&gt;GLYCT3_MAX),INCR_ALGO*IF(V303&gt;10,2,1),0),2),0)</f>
        <v>1</v>
      </c>
      <c r="S304" s="16">
        <v>0</v>
      </c>
      <c r="T304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04" s="21">
        <f>Tableau2[[#This Row],[Algo (S)]]*Tableau2[[#This Row],[Glucides (S)]]/10</f>
        <v>0</v>
      </c>
      <c r="V304" s="21">
        <f>ROUND(2*Tableau2[[#This Row],[Calcul NR (S)]],0)/2+Tableau2[[#This Row],[Correction (S)]]</f>
        <v>0</v>
      </c>
      <c r="W304" s="16">
        <v>10</v>
      </c>
      <c r="X304" s="18">
        <v>100</v>
      </c>
      <c r="Y304" s="21"/>
      <c r="Z304" s="22"/>
    </row>
    <row r="305" spans="1:26" x14ac:dyDescent="0.3">
      <c r="A305" s="36" t="s">
        <v>27</v>
      </c>
      <c r="B305" s="37">
        <v>45594</v>
      </c>
      <c r="C305" s="11">
        <v>100</v>
      </c>
      <c r="D305" s="19">
        <f>MAX(ROUND(D304+IF(I304&lt;GLYCT3_MIN,-INCR_ALGO*IF(H304&gt;10,2,1),0)+IF(AND(I304&gt;=GLYCT3_MAX,I303&gt;=GLYCT3_MAX,I302&gt;=GLYCT3_MAX),INCR_ALGO*IF(H304&gt;10,2,1),0),2),0)</f>
        <v>1</v>
      </c>
      <c r="E305" s="14">
        <v>0</v>
      </c>
      <c r="F305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05" s="29">
        <f>Tableau2[[#This Row],[Algo]]*Tableau2[[#This Row],[Glucides]]/10</f>
        <v>0</v>
      </c>
      <c r="H305" s="19">
        <f>ROUND(2*Tableau2[[#This Row],[Calcul NR]],0)/2+Tableau2[[#This Row],[Correction]]</f>
        <v>0</v>
      </c>
      <c r="I305" s="11">
        <v>100</v>
      </c>
      <c r="J305" s="13">
        <v>100</v>
      </c>
      <c r="K305" s="15">
        <f>MAX(ROUND(K304+IF(P304&lt;GLYCT3_MIN,-INCR_ALGO*IF(O304&gt;10,2,1),0)+IF(AND(P304&gt;=GLYCT3_MAX,P303&gt;=GLYCT3_MAX,P302&gt;=GLYCT3_MAX),INCR_ALGO*IF(O304&gt;10,2,1),0),2),0)</f>
        <v>1</v>
      </c>
      <c r="L305" s="15">
        <v>0</v>
      </c>
      <c r="M305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05" s="20">
        <f>Tableau2[[#This Row],[Algo (M)]]*Tableau2[[#This Row],[Glucides (M)]]/10</f>
        <v>0</v>
      </c>
      <c r="O305" s="20">
        <f>ROUND(2*Tableau2[[#This Row],[Calcul NR (M)]],0)/2+Tableau2[[#This Row],[Correction (M)]]</f>
        <v>0</v>
      </c>
      <c r="P305" s="13">
        <v>100</v>
      </c>
      <c r="Q305" s="18">
        <v>100</v>
      </c>
      <c r="R305" s="16">
        <f>MAX(ROUND(R304+IF(X304&lt;GLYCT3_MIN,-INCR_ALGO*IF(V304&gt;10,2,1),0)+IF(AND(X304&gt;GLYCT3_MAX,X303&gt;GLYCT3_MAX,X302&gt;GLYCT3_MAX),INCR_ALGO*IF(V304&gt;10,2,1),0),2),0)</f>
        <v>1</v>
      </c>
      <c r="S305" s="16">
        <v>0</v>
      </c>
      <c r="T305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05" s="21">
        <f>Tableau2[[#This Row],[Algo (S)]]*Tableau2[[#This Row],[Glucides (S)]]/10</f>
        <v>0</v>
      </c>
      <c r="V305" s="21">
        <f>ROUND(2*Tableau2[[#This Row],[Calcul NR (S)]],0)/2+Tableau2[[#This Row],[Correction (S)]]</f>
        <v>0</v>
      </c>
      <c r="W305" s="16">
        <v>10</v>
      </c>
      <c r="X305" s="18">
        <v>100</v>
      </c>
      <c r="Y305" s="21"/>
      <c r="Z305" s="22"/>
    </row>
    <row r="306" spans="1:26" x14ac:dyDescent="0.3">
      <c r="A306" s="36" t="s">
        <v>33</v>
      </c>
      <c r="B306" s="37">
        <v>45595</v>
      </c>
      <c r="C306" s="11">
        <v>100</v>
      </c>
      <c r="D306" s="19">
        <f>MAX(ROUND(D305+IF(I305&lt;GLYCT3_MIN,-INCR_ALGO*IF(H305&gt;10,2,1),0)+IF(AND(I305&gt;=GLYCT3_MAX,I304&gt;=GLYCT3_MAX,I303&gt;=GLYCT3_MAX),INCR_ALGO*IF(H305&gt;10,2,1),0),2),0)</f>
        <v>1</v>
      </c>
      <c r="E306" s="14">
        <v>0</v>
      </c>
      <c r="F306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06" s="29">
        <f>Tableau2[[#This Row],[Algo]]*Tableau2[[#This Row],[Glucides]]/10</f>
        <v>0</v>
      </c>
      <c r="H306" s="19">
        <f>ROUND(2*Tableau2[[#This Row],[Calcul NR]],0)/2+Tableau2[[#This Row],[Correction]]</f>
        <v>0</v>
      </c>
      <c r="I306" s="11">
        <v>100</v>
      </c>
      <c r="J306" s="13">
        <v>100</v>
      </c>
      <c r="K306" s="15">
        <f>MAX(ROUND(K305+IF(P305&lt;GLYCT3_MIN,-INCR_ALGO*IF(O305&gt;10,2,1),0)+IF(AND(P305&gt;=GLYCT3_MAX,P304&gt;=GLYCT3_MAX,P303&gt;=GLYCT3_MAX),INCR_ALGO*IF(O305&gt;10,2,1),0),2),0)</f>
        <v>1</v>
      </c>
      <c r="L306" s="15">
        <v>0</v>
      </c>
      <c r="M306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06" s="20">
        <f>Tableau2[[#This Row],[Algo (M)]]*Tableau2[[#This Row],[Glucides (M)]]/10</f>
        <v>0</v>
      </c>
      <c r="O306" s="20">
        <f>ROUND(2*Tableau2[[#This Row],[Calcul NR (M)]],0)/2+Tableau2[[#This Row],[Correction (M)]]</f>
        <v>0</v>
      </c>
      <c r="P306" s="13">
        <v>100</v>
      </c>
      <c r="Q306" s="18">
        <v>100</v>
      </c>
      <c r="R306" s="16">
        <f>MAX(ROUND(R305+IF(X305&lt;GLYCT3_MIN,-INCR_ALGO*IF(V305&gt;10,2,1),0)+IF(AND(X305&gt;GLYCT3_MAX,X304&gt;GLYCT3_MAX,X303&gt;GLYCT3_MAX),INCR_ALGO*IF(V305&gt;10,2,1),0),2),0)</f>
        <v>1</v>
      </c>
      <c r="S306" s="16">
        <v>0</v>
      </c>
      <c r="T306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06" s="21">
        <f>Tableau2[[#This Row],[Algo (S)]]*Tableau2[[#This Row],[Glucides (S)]]/10</f>
        <v>0</v>
      </c>
      <c r="V306" s="21">
        <f>ROUND(2*Tableau2[[#This Row],[Calcul NR (S)]],0)/2+Tableau2[[#This Row],[Correction (S)]]</f>
        <v>0</v>
      </c>
      <c r="W306" s="16">
        <v>10</v>
      </c>
      <c r="X306" s="18">
        <v>100</v>
      </c>
      <c r="Y306" s="21"/>
      <c r="Z306" s="22"/>
    </row>
    <row r="307" spans="1:26" x14ac:dyDescent="0.3">
      <c r="A307" s="36" t="s">
        <v>29</v>
      </c>
      <c r="B307" s="37">
        <v>45596</v>
      </c>
      <c r="C307" s="11">
        <v>100</v>
      </c>
      <c r="D307" s="19">
        <f>MAX(ROUND(D306+IF(I306&lt;GLYCT3_MIN,-INCR_ALGO*IF(H306&gt;10,2,1),0)+IF(AND(I306&gt;=GLYCT3_MAX,I305&gt;=GLYCT3_MAX,I304&gt;=GLYCT3_MAX),INCR_ALGO*IF(H306&gt;10,2,1),0),2),0)</f>
        <v>1</v>
      </c>
      <c r="E307" s="14">
        <v>0</v>
      </c>
      <c r="F307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07" s="29">
        <f>Tableau2[[#This Row],[Algo]]*Tableau2[[#This Row],[Glucides]]/10</f>
        <v>0</v>
      </c>
      <c r="H307" s="19">
        <f>ROUND(2*Tableau2[[#This Row],[Calcul NR]],0)/2+Tableau2[[#This Row],[Correction]]</f>
        <v>0</v>
      </c>
      <c r="I307" s="11">
        <v>100</v>
      </c>
      <c r="J307" s="13">
        <v>100</v>
      </c>
      <c r="K307" s="15">
        <f>MAX(ROUND(K306+IF(P306&lt;GLYCT3_MIN,-INCR_ALGO*IF(O306&gt;10,2,1),0)+IF(AND(P306&gt;=GLYCT3_MAX,P305&gt;=GLYCT3_MAX,P304&gt;=GLYCT3_MAX),INCR_ALGO*IF(O306&gt;10,2,1),0),2),0)</f>
        <v>1</v>
      </c>
      <c r="L307" s="15">
        <v>0</v>
      </c>
      <c r="M307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07" s="20">
        <f>Tableau2[[#This Row],[Algo (M)]]*Tableau2[[#This Row],[Glucides (M)]]/10</f>
        <v>0</v>
      </c>
      <c r="O307" s="20">
        <f>ROUND(2*Tableau2[[#This Row],[Calcul NR (M)]],0)/2+Tableau2[[#This Row],[Correction (M)]]</f>
        <v>0</v>
      </c>
      <c r="P307" s="13">
        <v>100</v>
      </c>
      <c r="Q307" s="18">
        <v>100</v>
      </c>
      <c r="R307" s="16">
        <f>MAX(ROUND(R306+IF(X306&lt;GLYCT3_MIN,-INCR_ALGO*IF(V306&gt;10,2,1),0)+IF(AND(X306&gt;GLYCT3_MAX,X305&gt;GLYCT3_MAX,X304&gt;GLYCT3_MAX),INCR_ALGO*IF(V306&gt;10,2,1),0),2),0)</f>
        <v>1</v>
      </c>
      <c r="S307" s="16">
        <v>0</v>
      </c>
      <c r="T307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07" s="21">
        <f>Tableau2[[#This Row],[Algo (S)]]*Tableau2[[#This Row],[Glucides (S)]]/10</f>
        <v>0</v>
      </c>
      <c r="V307" s="21">
        <f>ROUND(2*Tableau2[[#This Row],[Calcul NR (S)]],0)/2+Tableau2[[#This Row],[Correction (S)]]</f>
        <v>0</v>
      </c>
      <c r="W307" s="16">
        <v>10</v>
      </c>
      <c r="X307" s="18">
        <v>100</v>
      </c>
      <c r="Y307" s="21"/>
      <c r="Z307" s="22"/>
    </row>
    <row r="308" spans="1:26" x14ac:dyDescent="0.3">
      <c r="A308" s="36" t="s">
        <v>30</v>
      </c>
      <c r="B308" s="37">
        <v>45597</v>
      </c>
      <c r="C308" s="11">
        <v>100</v>
      </c>
      <c r="D308" s="19">
        <f>MAX(ROUND(D307+IF(I307&lt;GLYCT3_MIN,-INCR_ALGO*IF(H307&gt;10,2,1),0)+IF(AND(I307&gt;=GLYCT3_MAX,I306&gt;=GLYCT3_MAX,I305&gt;=GLYCT3_MAX),INCR_ALGO*IF(H307&gt;10,2,1),0),2),0)</f>
        <v>1</v>
      </c>
      <c r="E308" s="14">
        <v>0</v>
      </c>
      <c r="F308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08" s="29">
        <f>Tableau2[[#This Row],[Algo]]*Tableau2[[#This Row],[Glucides]]/10</f>
        <v>0</v>
      </c>
      <c r="H308" s="19">
        <f>ROUND(2*Tableau2[[#This Row],[Calcul NR]],0)/2+Tableau2[[#This Row],[Correction]]</f>
        <v>0</v>
      </c>
      <c r="I308" s="11">
        <v>100</v>
      </c>
      <c r="J308" s="13">
        <v>100</v>
      </c>
      <c r="K308" s="15">
        <f>MAX(ROUND(K307+IF(P307&lt;GLYCT3_MIN,-INCR_ALGO*IF(O307&gt;10,2,1),0)+IF(AND(P307&gt;=GLYCT3_MAX,P306&gt;=GLYCT3_MAX,P305&gt;=GLYCT3_MAX),INCR_ALGO*IF(O307&gt;10,2,1),0),2),0)</f>
        <v>1</v>
      </c>
      <c r="L308" s="15">
        <v>0</v>
      </c>
      <c r="M308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08" s="20">
        <f>Tableau2[[#This Row],[Algo (M)]]*Tableau2[[#This Row],[Glucides (M)]]/10</f>
        <v>0</v>
      </c>
      <c r="O308" s="20">
        <f>ROUND(2*Tableau2[[#This Row],[Calcul NR (M)]],0)/2+Tableau2[[#This Row],[Correction (M)]]</f>
        <v>0</v>
      </c>
      <c r="P308" s="13">
        <v>100</v>
      </c>
      <c r="Q308" s="18">
        <v>100</v>
      </c>
      <c r="R308" s="16">
        <f>MAX(ROUND(R307+IF(X307&lt;GLYCT3_MIN,-INCR_ALGO*IF(V307&gt;10,2,1),0)+IF(AND(X307&gt;GLYCT3_MAX,X306&gt;GLYCT3_MAX,X305&gt;GLYCT3_MAX),INCR_ALGO*IF(V307&gt;10,2,1),0),2),0)</f>
        <v>1</v>
      </c>
      <c r="S308" s="16">
        <v>0</v>
      </c>
      <c r="T308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08" s="21">
        <f>Tableau2[[#This Row],[Algo (S)]]*Tableau2[[#This Row],[Glucides (S)]]/10</f>
        <v>0</v>
      </c>
      <c r="V308" s="21">
        <f>ROUND(2*Tableau2[[#This Row],[Calcul NR (S)]],0)/2+Tableau2[[#This Row],[Correction (S)]]</f>
        <v>0</v>
      </c>
      <c r="W308" s="16">
        <v>10</v>
      </c>
      <c r="X308" s="18">
        <v>100</v>
      </c>
      <c r="Y308" s="21"/>
      <c r="Z308" s="22"/>
    </row>
    <row r="309" spans="1:26" x14ac:dyDescent="0.3">
      <c r="A309" s="36" t="s">
        <v>31</v>
      </c>
      <c r="B309" s="37">
        <v>45598</v>
      </c>
      <c r="C309" s="11">
        <v>100</v>
      </c>
      <c r="D309" s="19">
        <f>MAX(ROUND(D308+IF(I308&lt;GLYCT3_MIN,-INCR_ALGO*IF(H308&gt;10,2,1),0)+IF(AND(I308&gt;=GLYCT3_MAX,I307&gt;=GLYCT3_MAX,I306&gt;=GLYCT3_MAX),INCR_ALGO*IF(H308&gt;10,2,1),0),2),0)</f>
        <v>1</v>
      </c>
      <c r="E309" s="14">
        <v>0</v>
      </c>
      <c r="F309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09" s="29">
        <f>Tableau2[[#This Row],[Algo]]*Tableau2[[#This Row],[Glucides]]/10</f>
        <v>0</v>
      </c>
      <c r="H309" s="19">
        <f>ROUND(2*Tableau2[[#This Row],[Calcul NR]],0)/2+Tableau2[[#This Row],[Correction]]</f>
        <v>0</v>
      </c>
      <c r="I309" s="11">
        <v>100</v>
      </c>
      <c r="J309" s="13">
        <v>100</v>
      </c>
      <c r="K309" s="15">
        <f>MAX(ROUND(K308+IF(P308&lt;GLYCT3_MIN,-INCR_ALGO*IF(O308&gt;10,2,1),0)+IF(AND(P308&gt;=GLYCT3_MAX,P307&gt;=GLYCT3_MAX,P306&gt;=GLYCT3_MAX),INCR_ALGO*IF(O308&gt;10,2,1),0),2),0)</f>
        <v>1</v>
      </c>
      <c r="L309" s="15">
        <v>0</v>
      </c>
      <c r="M309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09" s="20">
        <f>Tableau2[[#This Row],[Algo (M)]]*Tableau2[[#This Row],[Glucides (M)]]/10</f>
        <v>0</v>
      </c>
      <c r="O309" s="20">
        <f>ROUND(2*Tableau2[[#This Row],[Calcul NR (M)]],0)/2+Tableau2[[#This Row],[Correction (M)]]</f>
        <v>0</v>
      </c>
      <c r="P309" s="13">
        <v>100</v>
      </c>
      <c r="Q309" s="18">
        <v>100</v>
      </c>
      <c r="R309" s="16">
        <f>MAX(ROUND(R308+IF(X308&lt;GLYCT3_MIN,-INCR_ALGO*IF(V308&gt;10,2,1),0)+IF(AND(X308&gt;GLYCT3_MAX,X307&gt;GLYCT3_MAX,X306&gt;GLYCT3_MAX),INCR_ALGO*IF(V308&gt;10,2,1),0),2),0)</f>
        <v>1</v>
      </c>
      <c r="S309" s="16">
        <v>0</v>
      </c>
      <c r="T309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09" s="21">
        <f>Tableau2[[#This Row],[Algo (S)]]*Tableau2[[#This Row],[Glucides (S)]]/10</f>
        <v>0</v>
      </c>
      <c r="V309" s="21">
        <f>ROUND(2*Tableau2[[#This Row],[Calcul NR (S)]],0)/2+Tableau2[[#This Row],[Correction (S)]]</f>
        <v>0</v>
      </c>
      <c r="W309" s="16">
        <v>10</v>
      </c>
      <c r="X309" s="18">
        <v>100</v>
      </c>
      <c r="Y309" s="21"/>
      <c r="Z309" s="22"/>
    </row>
    <row r="310" spans="1:26" x14ac:dyDescent="0.3">
      <c r="A310" s="36" t="s">
        <v>32</v>
      </c>
      <c r="B310" s="37">
        <v>45599</v>
      </c>
      <c r="C310" s="11">
        <v>100</v>
      </c>
      <c r="D310" s="19">
        <f>MAX(ROUND(D309+IF(I309&lt;GLYCT3_MIN,-INCR_ALGO*IF(H309&gt;10,2,1),0)+IF(AND(I309&gt;=GLYCT3_MAX,I308&gt;=GLYCT3_MAX,I307&gt;=GLYCT3_MAX),INCR_ALGO*IF(H309&gt;10,2,1),0),2),0)</f>
        <v>1</v>
      </c>
      <c r="E310" s="14">
        <v>0</v>
      </c>
      <c r="F310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10" s="29">
        <f>Tableau2[[#This Row],[Algo]]*Tableau2[[#This Row],[Glucides]]/10</f>
        <v>0</v>
      </c>
      <c r="H310" s="19">
        <f>ROUND(2*Tableau2[[#This Row],[Calcul NR]],0)/2+Tableau2[[#This Row],[Correction]]</f>
        <v>0</v>
      </c>
      <c r="I310" s="11">
        <v>100</v>
      </c>
      <c r="J310" s="13">
        <v>100</v>
      </c>
      <c r="K310" s="15">
        <f>MAX(ROUND(K309+IF(P309&lt;GLYCT3_MIN,-INCR_ALGO*IF(O309&gt;10,2,1),0)+IF(AND(P309&gt;=GLYCT3_MAX,P308&gt;=GLYCT3_MAX,P307&gt;=GLYCT3_MAX),INCR_ALGO*IF(O309&gt;10,2,1),0),2),0)</f>
        <v>1</v>
      </c>
      <c r="L310" s="15">
        <v>0</v>
      </c>
      <c r="M310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10" s="20">
        <f>Tableau2[[#This Row],[Algo (M)]]*Tableau2[[#This Row],[Glucides (M)]]/10</f>
        <v>0</v>
      </c>
      <c r="O310" s="20">
        <f>ROUND(2*Tableau2[[#This Row],[Calcul NR (M)]],0)/2+Tableau2[[#This Row],[Correction (M)]]</f>
        <v>0</v>
      </c>
      <c r="P310" s="13">
        <v>100</v>
      </c>
      <c r="Q310" s="18">
        <v>100</v>
      </c>
      <c r="R310" s="16">
        <f>MAX(ROUND(R309+IF(X309&lt;GLYCT3_MIN,-INCR_ALGO*IF(V309&gt;10,2,1),0)+IF(AND(X309&gt;GLYCT3_MAX,X308&gt;GLYCT3_MAX,X307&gt;GLYCT3_MAX),INCR_ALGO*IF(V309&gt;10,2,1),0),2),0)</f>
        <v>1</v>
      </c>
      <c r="S310" s="16">
        <v>0</v>
      </c>
      <c r="T310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10" s="21">
        <f>Tableau2[[#This Row],[Algo (S)]]*Tableau2[[#This Row],[Glucides (S)]]/10</f>
        <v>0</v>
      </c>
      <c r="V310" s="21">
        <f>ROUND(2*Tableau2[[#This Row],[Calcul NR (S)]],0)/2+Tableau2[[#This Row],[Correction (S)]]</f>
        <v>0</v>
      </c>
      <c r="W310" s="16">
        <v>10</v>
      </c>
      <c r="X310" s="18">
        <v>100</v>
      </c>
      <c r="Y310" s="21"/>
      <c r="Z310" s="22"/>
    </row>
    <row r="311" spans="1:26" x14ac:dyDescent="0.3">
      <c r="A311" s="36" t="s">
        <v>28</v>
      </c>
      <c r="B311" s="37">
        <v>45600</v>
      </c>
      <c r="C311" s="11">
        <v>100</v>
      </c>
      <c r="D311" s="19">
        <f>MAX(ROUND(D310+IF(I310&lt;GLYCT3_MIN,-INCR_ALGO*IF(H310&gt;10,2,1),0)+IF(AND(I310&gt;=GLYCT3_MAX,I309&gt;=GLYCT3_MAX,I308&gt;=GLYCT3_MAX),INCR_ALGO*IF(H310&gt;10,2,1),0),2),0)</f>
        <v>1</v>
      </c>
      <c r="E311" s="14">
        <v>0</v>
      </c>
      <c r="F311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11" s="29">
        <f>Tableau2[[#This Row],[Algo]]*Tableau2[[#This Row],[Glucides]]/10</f>
        <v>0</v>
      </c>
      <c r="H311" s="19">
        <f>ROUND(2*Tableau2[[#This Row],[Calcul NR]],0)/2+Tableau2[[#This Row],[Correction]]</f>
        <v>0</v>
      </c>
      <c r="I311" s="11">
        <v>100</v>
      </c>
      <c r="J311" s="13">
        <v>100</v>
      </c>
      <c r="K311" s="15">
        <f>MAX(ROUND(K310+IF(P310&lt;GLYCT3_MIN,-INCR_ALGO*IF(O310&gt;10,2,1),0)+IF(AND(P310&gt;=GLYCT3_MAX,P309&gt;=GLYCT3_MAX,P308&gt;=GLYCT3_MAX),INCR_ALGO*IF(O310&gt;10,2,1),0),2),0)</f>
        <v>1</v>
      </c>
      <c r="L311" s="15">
        <v>0</v>
      </c>
      <c r="M311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11" s="20">
        <f>Tableau2[[#This Row],[Algo (M)]]*Tableau2[[#This Row],[Glucides (M)]]/10</f>
        <v>0</v>
      </c>
      <c r="O311" s="20">
        <f>ROUND(2*Tableau2[[#This Row],[Calcul NR (M)]],0)/2+Tableau2[[#This Row],[Correction (M)]]</f>
        <v>0</v>
      </c>
      <c r="P311" s="13">
        <v>100</v>
      </c>
      <c r="Q311" s="18">
        <v>100</v>
      </c>
      <c r="R311" s="16">
        <f>MAX(ROUND(R310+IF(X310&lt;GLYCT3_MIN,-INCR_ALGO*IF(V310&gt;10,2,1),0)+IF(AND(X310&gt;GLYCT3_MAX,X309&gt;GLYCT3_MAX,X308&gt;GLYCT3_MAX),INCR_ALGO*IF(V310&gt;10,2,1),0),2),0)</f>
        <v>1</v>
      </c>
      <c r="S311" s="16">
        <v>0</v>
      </c>
      <c r="T311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11" s="21">
        <f>Tableau2[[#This Row],[Algo (S)]]*Tableau2[[#This Row],[Glucides (S)]]/10</f>
        <v>0</v>
      </c>
      <c r="V311" s="21">
        <f>ROUND(2*Tableau2[[#This Row],[Calcul NR (S)]],0)/2+Tableau2[[#This Row],[Correction (S)]]</f>
        <v>0</v>
      </c>
      <c r="W311" s="16">
        <v>10</v>
      </c>
      <c r="X311" s="18">
        <v>100</v>
      </c>
      <c r="Y311" s="21"/>
      <c r="Z311" s="22"/>
    </row>
    <row r="312" spans="1:26" x14ac:dyDescent="0.3">
      <c r="A312" s="36" t="s">
        <v>27</v>
      </c>
      <c r="B312" s="37">
        <v>45601</v>
      </c>
      <c r="C312" s="11">
        <v>100</v>
      </c>
      <c r="D312" s="19">
        <f>MAX(ROUND(D311+IF(I311&lt;GLYCT3_MIN,-INCR_ALGO*IF(H311&gt;10,2,1),0)+IF(AND(I311&gt;=GLYCT3_MAX,I310&gt;=GLYCT3_MAX,I309&gt;=GLYCT3_MAX),INCR_ALGO*IF(H311&gt;10,2,1),0),2),0)</f>
        <v>1</v>
      </c>
      <c r="E312" s="14">
        <v>0</v>
      </c>
      <c r="F312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12" s="29">
        <f>Tableau2[[#This Row],[Algo]]*Tableau2[[#This Row],[Glucides]]/10</f>
        <v>0</v>
      </c>
      <c r="H312" s="19">
        <f>ROUND(2*Tableau2[[#This Row],[Calcul NR]],0)/2+Tableau2[[#This Row],[Correction]]</f>
        <v>0</v>
      </c>
      <c r="I312" s="11">
        <v>100</v>
      </c>
      <c r="J312" s="13">
        <v>100</v>
      </c>
      <c r="K312" s="15">
        <f>MAX(ROUND(K311+IF(P311&lt;GLYCT3_MIN,-INCR_ALGO*IF(O311&gt;10,2,1),0)+IF(AND(P311&gt;=GLYCT3_MAX,P310&gt;=GLYCT3_MAX,P309&gt;=GLYCT3_MAX),INCR_ALGO*IF(O311&gt;10,2,1),0),2),0)</f>
        <v>1</v>
      </c>
      <c r="L312" s="15">
        <v>0</v>
      </c>
      <c r="M312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12" s="20">
        <f>Tableau2[[#This Row],[Algo (M)]]*Tableau2[[#This Row],[Glucides (M)]]/10</f>
        <v>0</v>
      </c>
      <c r="O312" s="20">
        <f>ROUND(2*Tableau2[[#This Row],[Calcul NR (M)]],0)/2+Tableau2[[#This Row],[Correction (M)]]</f>
        <v>0</v>
      </c>
      <c r="P312" s="13">
        <v>100</v>
      </c>
      <c r="Q312" s="18">
        <v>100</v>
      </c>
      <c r="R312" s="16">
        <f>MAX(ROUND(R311+IF(X311&lt;GLYCT3_MIN,-INCR_ALGO*IF(V311&gt;10,2,1),0)+IF(AND(X311&gt;GLYCT3_MAX,X310&gt;GLYCT3_MAX,X309&gt;GLYCT3_MAX),INCR_ALGO*IF(V311&gt;10,2,1),0),2),0)</f>
        <v>1</v>
      </c>
      <c r="S312" s="16">
        <v>0</v>
      </c>
      <c r="T312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12" s="21">
        <f>Tableau2[[#This Row],[Algo (S)]]*Tableau2[[#This Row],[Glucides (S)]]/10</f>
        <v>0</v>
      </c>
      <c r="V312" s="21">
        <f>ROUND(2*Tableau2[[#This Row],[Calcul NR (S)]],0)/2+Tableau2[[#This Row],[Correction (S)]]</f>
        <v>0</v>
      </c>
      <c r="W312" s="16">
        <v>10</v>
      </c>
      <c r="X312" s="18">
        <v>100</v>
      </c>
      <c r="Y312" s="21"/>
      <c r="Z312" s="22"/>
    </row>
    <row r="313" spans="1:26" x14ac:dyDescent="0.3">
      <c r="A313" s="36" t="s">
        <v>33</v>
      </c>
      <c r="B313" s="37">
        <v>45602</v>
      </c>
      <c r="C313" s="11">
        <v>100</v>
      </c>
      <c r="D313" s="19">
        <f>MAX(ROUND(D312+IF(I312&lt;GLYCT3_MIN,-INCR_ALGO*IF(H312&gt;10,2,1),0)+IF(AND(I312&gt;=GLYCT3_MAX,I311&gt;=GLYCT3_MAX,I310&gt;=GLYCT3_MAX),INCR_ALGO*IF(H312&gt;10,2,1),0),2),0)</f>
        <v>1</v>
      </c>
      <c r="E313" s="14">
        <v>0</v>
      </c>
      <c r="F313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13" s="29">
        <f>Tableau2[[#This Row],[Algo]]*Tableau2[[#This Row],[Glucides]]/10</f>
        <v>0</v>
      </c>
      <c r="H313" s="19">
        <f>ROUND(2*Tableau2[[#This Row],[Calcul NR]],0)/2+Tableau2[[#This Row],[Correction]]</f>
        <v>0</v>
      </c>
      <c r="I313" s="11">
        <v>100</v>
      </c>
      <c r="J313" s="13">
        <v>100</v>
      </c>
      <c r="K313" s="15">
        <f>MAX(ROUND(K312+IF(P312&lt;GLYCT3_MIN,-INCR_ALGO*IF(O312&gt;10,2,1),0)+IF(AND(P312&gt;=GLYCT3_MAX,P311&gt;=GLYCT3_MAX,P310&gt;=GLYCT3_MAX),INCR_ALGO*IF(O312&gt;10,2,1),0),2),0)</f>
        <v>1</v>
      </c>
      <c r="L313" s="15">
        <v>0</v>
      </c>
      <c r="M313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13" s="20">
        <f>Tableau2[[#This Row],[Algo (M)]]*Tableau2[[#This Row],[Glucides (M)]]/10</f>
        <v>0</v>
      </c>
      <c r="O313" s="20">
        <f>ROUND(2*Tableau2[[#This Row],[Calcul NR (M)]],0)/2+Tableau2[[#This Row],[Correction (M)]]</f>
        <v>0</v>
      </c>
      <c r="P313" s="13">
        <v>100</v>
      </c>
      <c r="Q313" s="18">
        <v>100</v>
      </c>
      <c r="R313" s="16">
        <f>MAX(ROUND(R312+IF(X312&lt;GLYCT3_MIN,-INCR_ALGO*IF(V312&gt;10,2,1),0)+IF(AND(X312&gt;GLYCT3_MAX,X311&gt;GLYCT3_MAX,X310&gt;GLYCT3_MAX),INCR_ALGO*IF(V312&gt;10,2,1),0),2),0)</f>
        <v>1</v>
      </c>
      <c r="S313" s="16">
        <v>0</v>
      </c>
      <c r="T313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13" s="21">
        <f>Tableau2[[#This Row],[Algo (S)]]*Tableau2[[#This Row],[Glucides (S)]]/10</f>
        <v>0</v>
      </c>
      <c r="V313" s="21">
        <f>ROUND(2*Tableau2[[#This Row],[Calcul NR (S)]],0)/2+Tableau2[[#This Row],[Correction (S)]]</f>
        <v>0</v>
      </c>
      <c r="W313" s="16">
        <v>10</v>
      </c>
      <c r="X313" s="18">
        <v>100</v>
      </c>
      <c r="Y313" s="21"/>
      <c r="Z313" s="22"/>
    </row>
    <row r="314" spans="1:26" x14ac:dyDescent="0.3">
      <c r="A314" s="36" t="s">
        <v>29</v>
      </c>
      <c r="B314" s="37">
        <v>45603</v>
      </c>
      <c r="C314" s="11">
        <v>100</v>
      </c>
      <c r="D314" s="19">
        <f>MAX(ROUND(D313+IF(I313&lt;GLYCT3_MIN,-INCR_ALGO*IF(H313&gt;10,2,1),0)+IF(AND(I313&gt;=GLYCT3_MAX,I312&gt;=GLYCT3_MAX,I311&gt;=GLYCT3_MAX),INCR_ALGO*IF(H313&gt;10,2,1),0),2),0)</f>
        <v>1</v>
      </c>
      <c r="E314" s="14">
        <v>0</v>
      </c>
      <c r="F314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14" s="29">
        <f>Tableau2[[#This Row],[Algo]]*Tableau2[[#This Row],[Glucides]]/10</f>
        <v>0</v>
      </c>
      <c r="H314" s="19">
        <f>ROUND(2*Tableau2[[#This Row],[Calcul NR]],0)/2+Tableau2[[#This Row],[Correction]]</f>
        <v>0</v>
      </c>
      <c r="I314" s="11">
        <v>100</v>
      </c>
      <c r="J314" s="13">
        <v>100</v>
      </c>
      <c r="K314" s="15">
        <f>MAX(ROUND(K313+IF(P313&lt;GLYCT3_MIN,-INCR_ALGO*IF(O313&gt;10,2,1),0)+IF(AND(P313&gt;=GLYCT3_MAX,P312&gt;=GLYCT3_MAX,P311&gt;=GLYCT3_MAX),INCR_ALGO*IF(O313&gt;10,2,1),0),2),0)</f>
        <v>1</v>
      </c>
      <c r="L314" s="15">
        <v>0</v>
      </c>
      <c r="M314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14" s="20">
        <f>Tableau2[[#This Row],[Algo (M)]]*Tableau2[[#This Row],[Glucides (M)]]/10</f>
        <v>0</v>
      </c>
      <c r="O314" s="20">
        <f>ROUND(2*Tableau2[[#This Row],[Calcul NR (M)]],0)/2+Tableau2[[#This Row],[Correction (M)]]</f>
        <v>0</v>
      </c>
      <c r="P314" s="13">
        <v>100</v>
      </c>
      <c r="Q314" s="18">
        <v>100</v>
      </c>
      <c r="R314" s="16">
        <f>MAX(ROUND(R313+IF(X313&lt;GLYCT3_MIN,-INCR_ALGO*IF(V313&gt;10,2,1),0)+IF(AND(X313&gt;GLYCT3_MAX,X312&gt;GLYCT3_MAX,X311&gt;GLYCT3_MAX),INCR_ALGO*IF(V313&gt;10,2,1),0),2),0)</f>
        <v>1</v>
      </c>
      <c r="S314" s="16">
        <v>0</v>
      </c>
      <c r="T314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14" s="21">
        <f>Tableau2[[#This Row],[Algo (S)]]*Tableau2[[#This Row],[Glucides (S)]]/10</f>
        <v>0</v>
      </c>
      <c r="V314" s="21">
        <f>ROUND(2*Tableau2[[#This Row],[Calcul NR (S)]],0)/2+Tableau2[[#This Row],[Correction (S)]]</f>
        <v>0</v>
      </c>
      <c r="W314" s="16">
        <v>10</v>
      </c>
      <c r="X314" s="18">
        <v>100</v>
      </c>
      <c r="Y314" s="21"/>
      <c r="Z314" s="22"/>
    </row>
    <row r="315" spans="1:26" x14ac:dyDescent="0.3">
      <c r="A315" s="36" t="s">
        <v>30</v>
      </c>
      <c r="B315" s="37">
        <v>45604</v>
      </c>
      <c r="C315" s="11">
        <v>100</v>
      </c>
      <c r="D315" s="19">
        <f>MAX(ROUND(D314+IF(I314&lt;GLYCT3_MIN,-INCR_ALGO*IF(H314&gt;10,2,1),0)+IF(AND(I314&gt;=GLYCT3_MAX,I313&gt;=GLYCT3_MAX,I312&gt;=GLYCT3_MAX),INCR_ALGO*IF(H314&gt;10,2,1),0),2),0)</f>
        <v>1</v>
      </c>
      <c r="E315" s="14">
        <v>0</v>
      </c>
      <c r="F315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15" s="29">
        <f>Tableau2[[#This Row],[Algo]]*Tableau2[[#This Row],[Glucides]]/10</f>
        <v>0</v>
      </c>
      <c r="H315" s="19">
        <f>ROUND(2*Tableau2[[#This Row],[Calcul NR]],0)/2+Tableau2[[#This Row],[Correction]]</f>
        <v>0</v>
      </c>
      <c r="I315" s="11">
        <v>100</v>
      </c>
      <c r="J315" s="13">
        <v>100</v>
      </c>
      <c r="K315" s="15">
        <f>MAX(ROUND(K314+IF(P314&lt;GLYCT3_MIN,-INCR_ALGO*IF(O314&gt;10,2,1),0)+IF(AND(P314&gt;=GLYCT3_MAX,P313&gt;=GLYCT3_MAX,P312&gt;=GLYCT3_MAX),INCR_ALGO*IF(O314&gt;10,2,1),0),2),0)</f>
        <v>1</v>
      </c>
      <c r="L315" s="15">
        <v>0</v>
      </c>
      <c r="M315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15" s="20">
        <f>Tableau2[[#This Row],[Algo (M)]]*Tableau2[[#This Row],[Glucides (M)]]/10</f>
        <v>0</v>
      </c>
      <c r="O315" s="20">
        <f>ROUND(2*Tableau2[[#This Row],[Calcul NR (M)]],0)/2+Tableau2[[#This Row],[Correction (M)]]</f>
        <v>0</v>
      </c>
      <c r="P315" s="13">
        <v>100</v>
      </c>
      <c r="Q315" s="18">
        <v>100</v>
      </c>
      <c r="R315" s="16">
        <f>MAX(ROUND(R314+IF(X314&lt;GLYCT3_MIN,-INCR_ALGO*IF(V314&gt;10,2,1),0)+IF(AND(X314&gt;GLYCT3_MAX,X313&gt;GLYCT3_MAX,X312&gt;GLYCT3_MAX),INCR_ALGO*IF(V314&gt;10,2,1),0),2),0)</f>
        <v>1</v>
      </c>
      <c r="S315" s="16">
        <v>0</v>
      </c>
      <c r="T315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15" s="21">
        <f>Tableau2[[#This Row],[Algo (S)]]*Tableau2[[#This Row],[Glucides (S)]]/10</f>
        <v>0</v>
      </c>
      <c r="V315" s="21">
        <f>ROUND(2*Tableau2[[#This Row],[Calcul NR (S)]],0)/2+Tableau2[[#This Row],[Correction (S)]]</f>
        <v>0</v>
      </c>
      <c r="W315" s="16">
        <v>10</v>
      </c>
      <c r="X315" s="18">
        <v>100</v>
      </c>
      <c r="Y315" s="21"/>
      <c r="Z315" s="22"/>
    </row>
    <row r="316" spans="1:26" x14ac:dyDescent="0.3">
      <c r="A316" s="36" t="s">
        <v>31</v>
      </c>
      <c r="B316" s="37">
        <v>45605</v>
      </c>
      <c r="C316" s="11">
        <v>100</v>
      </c>
      <c r="D316" s="19">
        <f>MAX(ROUND(D315+IF(I315&lt;GLYCT3_MIN,-INCR_ALGO*IF(H315&gt;10,2,1),0)+IF(AND(I315&gt;=GLYCT3_MAX,I314&gt;=GLYCT3_MAX,I313&gt;=GLYCT3_MAX),INCR_ALGO*IF(H315&gt;10,2,1),0),2),0)</f>
        <v>1</v>
      </c>
      <c r="E316" s="14">
        <v>0</v>
      </c>
      <c r="F316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16" s="29">
        <f>Tableau2[[#This Row],[Algo]]*Tableau2[[#This Row],[Glucides]]/10</f>
        <v>0</v>
      </c>
      <c r="H316" s="19">
        <f>ROUND(2*Tableau2[[#This Row],[Calcul NR]],0)/2+Tableau2[[#This Row],[Correction]]</f>
        <v>0</v>
      </c>
      <c r="I316" s="11">
        <v>100</v>
      </c>
      <c r="J316" s="13">
        <v>100</v>
      </c>
      <c r="K316" s="15">
        <f>MAX(ROUND(K315+IF(P315&lt;GLYCT3_MIN,-INCR_ALGO*IF(O315&gt;10,2,1),0)+IF(AND(P315&gt;=GLYCT3_MAX,P314&gt;=GLYCT3_MAX,P313&gt;=GLYCT3_MAX),INCR_ALGO*IF(O315&gt;10,2,1),0),2),0)</f>
        <v>1</v>
      </c>
      <c r="L316" s="15">
        <v>0</v>
      </c>
      <c r="M316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16" s="20">
        <f>Tableau2[[#This Row],[Algo (M)]]*Tableau2[[#This Row],[Glucides (M)]]/10</f>
        <v>0</v>
      </c>
      <c r="O316" s="20">
        <f>ROUND(2*Tableau2[[#This Row],[Calcul NR (M)]],0)/2+Tableau2[[#This Row],[Correction (M)]]</f>
        <v>0</v>
      </c>
      <c r="P316" s="13">
        <v>100</v>
      </c>
      <c r="Q316" s="18">
        <v>100</v>
      </c>
      <c r="R316" s="16">
        <f>MAX(ROUND(R315+IF(X315&lt;GLYCT3_MIN,-INCR_ALGO*IF(V315&gt;10,2,1),0)+IF(AND(X315&gt;GLYCT3_MAX,X314&gt;GLYCT3_MAX,X313&gt;GLYCT3_MAX),INCR_ALGO*IF(V315&gt;10,2,1),0),2),0)</f>
        <v>1</v>
      </c>
      <c r="S316" s="16">
        <v>0</v>
      </c>
      <c r="T316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16" s="21">
        <f>Tableau2[[#This Row],[Algo (S)]]*Tableau2[[#This Row],[Glucides (S)]]/10</f>
        <v>0</v>
      </c>
      <c r="V316" s="21">
        <f>ROUND(2*Tableau2[[#This Row],[Calcul NR (S)]],0)/2+Tableau2[[#This Row],[Correction (S)]]</f>
        <v>0</v>
      </c>
      <c r="W316" s="16">
        <v>10</v>
      </c>
      <c r="X316" s="18">
        <v>100</v>
      </c>
      <c r="Y316" s="21"/>
      <c r="Z316" s="22"/>
    </row>
    <row r="317" spans="1:26" x14ac:dyDescent="0.3">
      <c r="A317" s="36" t="s">
        <v>32</v>
      </c>
      <c r="B317" s="37">
        <v>45606</v>
      </c>
      <c r="C317" s="11">
        <v>100</v>
      </c>
      <c r="D317" s="19">
        <f>MAX(ROUND(D316+IF(I316&lt;GLYCT3_MIN,-INCR_ALGO*IF(H316&gt;10,2,1),0)+IF(AND(I316&gt;=GLYCT3_MAX,I315&gt;=GLYCT3_MAX,I314&gt;=GLYCT3_MAX),INCR_ALGO*IF(H316&gt;10,2,1),0),2),0)</f>
        <v>1</v>
      </c>
      <c r="E317" s="14">
        <v>0</v>
      </c>
      <c r="F317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17" s="29">
        <f>Tableau2[[#This Row],[Algo]]*Tableau2[[#This Row],[Glucides]]/10</f>
        <v>0</v>
      </c>
      <c r="H317" s="19">
        <f>ROUND(2*Tableau2[[#This Row],[Calcul NR]],0)/2+Tableau2[[#This Row],[Correction]]</f>
        <v>0</v>
      </c>
      <c r="I317" s="11">
        <v>100</v>
      </c>
      <c r="J317" s="13">
        <v>100</v>
      </c>
      <c r="K317" s="15">
        <f>MAX(ROUND(K316+IF(P316&lt;GLYCT3_MIN,-INCR_ALGO*IF(O316&gt;10,2,1),0)+IF(AND(P316&gt;=GLYCT3_MAX,P315&gt;=GLYCT3_MAX,P314&gt;=GLYCT3_MAX),INCR_ALGO*IF(O316&gt;10,2,1),0),2),0)</f>
        <v>1</v>
      </c>
      <c r="L317" s="15">
        <v>0</v>
      </c>
      <c r="M317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17" s="20">
        <f>Tableau2[[#This Row],[Algo (M)]]*Tableau2[[#This Row],[Glucides (M)]]/10</f>
        <v>0</v>
      </c>
      <c r="O317" s="20">
        <f>ROUND(2*Tableau2[[#This Row],[Calcul NR (M)]],0)/2+Tableau2[[#This Row],[Correction (M)]]</f>
        <v>0</v>
      </c>
      <c r="P317" s="13">
        <v>100</v>
      </c>
      <c r="Q317" s="18">
        <v>100</v>
      </c>
      <c r="R317" s="16">
        <f>MAX(ROUND(R316+IF(X316&lt;GLYCT3_MIN,-INCR_ALGO*IF(V316&gt;10,2,1),0)+IF(AND(X316&gt;GLYCT3_MAX,X315&gt;GLYCT3_MAX,X314&gt;GLYCT3_MAX),INCR_ALGO*IF(V316&gt;10,2,1),0),2),0)</f>
        <v>1</v>
      </c>
      <c r="S317" s="16">
        <v>0</v>
      </c>
      <c r="T317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17" s="21">
        <f>Tableau2[[#This Row],[Algo (S)]]*Tableau2[[#This Row],[Glucides (S)]]/10</f>
        <v>0</v>
      </c>
      <c r="V317" s="21">
        <f>ROUND(2*Tableau2[[#This Row],[Calcul NR (S)]],0)/2+Tableau2[[#This Row],[Correction (S)]]</f>
        <v>0</v>
      </c>
      <c r="W317" s="16">
        <v>10</v>
      </c>
      <c r="X317" s="18">
        <v>100</v>
      </c>
      <c r="Y317" s="21"/>
      <c r="Z317" s="22"/>
    </row>
    <row r="318" spans="1:26" x14ac:dyDescent="0.3">
      <c r="A318" s="36" t="s">
        <v>28</v>
      </c>
      <c r="B318" s="37">
        <v>45607</v>
      </c>
      <c r="C318" s="11">
        <v>100</v>
      </c>
      <c r="D318" s="19">
        <f>MAX(ROUND(D317+IF(I317&lt;GLYCT3_MIN,-INCR_ALGO*IF(H317&gt;10,2,1),0)+IF(AND(I317&gt;=GLYCT3_MAX,I316&gt;=GLYCT3_MAX,I315&gt;=GLYCT3_MAX),INCR_ALGO*IF(H317&gt;10,2,1),0),2),0)</f>
        <v>1</v>
      </c>
      <c r="E318" s="14">
        <v>0</v>
      </c>
      <c r="F318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18" s="29">
        <f>Tableau2[[#This Row],[Algo]]*Tableau2[[#This Row],[Glucides]]/10</f>
        <v>0</v>
      </c>
      <c r="H318" s="19">
        <f>ROUND(2*Tableau2[[#This Row],[Calcul NR]],0)/2+Tableau2[[#This Row],[Correction]]</f>
        <v>0</v>
      </c>
      <c r="I318" s="11">
        <v>100</v>
      </c>
      <c r="J318" s="13">
        <v>100</v>
      </c>
      <c r="K318" s="15">
        <f>MAX(ROUND(K317+IF(P317&lt;GLYCT3_MIN,-INCR_ALGO*IF(O317&gt;10,2,1),0)+IF(AND(P317&gt;=GLYCT3_MAX,P316&gt;=GLYCT3_MAX,P315&gt;=GLYCT3_MAX),INCR_ALGO*IF(O317&gt;10,2,1),0),2),0)</f>
        <v>1</v>
      </c>
      <c r="L318" s="15">
        <v>0</v>
      </c>
      <c r="M318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18" s="20">
        <f>Tableau2[[#This Row],[Algo (M)]]*Tableau2[[#This Row],[Glucides (M)]]/10</f>
        <v>0</v>
      </c>
      <c r="O318" s="20">
        <f>ROUND(2*Tableau2[[#This Row],[Calcul NR (M)]],0)/2+Tableau2[[#This Row],[Correction (M)]]</f>
        <v>0</v>
      </c>
      <c r="P318" s="13">
        <v>100</v>
      </c>
      <c r="Q318" s="18">
        <v>100</v>
      </c>
      <c r="R318" s="16">
        <f>MAX(ROUND(R317+IF(X317&lt;GLYCT3_MIN,-INCR_ALGO*IF(V317&gt;10,2,1),0)+IF(AND(X317&gt;GLYCT3_MAX,X316&gt;GLYCT3_MAX,X315&gt;GLYCT3_MAX),INCR_ALGO*IF(V317&gt;10,2,1),0),2),0)</f>
        <v>1</v>
      </c>
      <c r="S318" s="16">
        <v>0</v>
      </c>
      <c r="T318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18" s="21">
        <f>Tableau2[[#This Row],[Algo (S)]]*Tableau2[[#This Row],[Glucides (S)]]/10</f>
        <v>0</v>
      </c>
      <c r="V318" s="21">
        <f>ROUND(2*Tableau2[[#This Row],[Calcul NR (S)]],0)/2+Tableau2[[#This Row],[Correction (S)]]</f>
        <v>0</v>
      </c>
      <c r="W318" s="16">
        <v>10</v>
      </c>
      <c r="X318" s="18">
        <v>100</v>
      </c>
      <c r="Y318" s="21"/>
      <c r="Z318" s="22"/>
    </row>
    <row r="319" spans="1:26" x14ac:dyDescent="0.3">
      <c r="A319" s="36" t="s">
        <v>27</v>
      </c>
      <c r="B319" s="37">
        <v>45608</v>
      </c>
      <c r="C319" s="11">
        <v>100</v>
      </c>
      <c r="D319" s="19">
        <f>MAX(ROUND(D318+IF(I318&lt;GLYCT3_MIN,-INCR_ALGO*IF(H318&gt;10,2,1),0)+IF(AND(I318&gt;=GLYCT3_MAX,I317&gt;=GLYCT3_MAX,I316&gt;=GLYCT3_MAX),INCR_ALGO*IF(H318&gt;10,2,1),0),2),0)</f>
        <v>1</v>
      </c>
      <c r="E319" s="14">
        <v>0</v>
      </c>
      <c r="F319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19" s="29">
        <f>Tableau2[[#This Row],[Algo]]*Tableau2[[#This Row],[Glucides]]/10</f>
        <v>0</v>
      </c>
      <c r="H319" s="19">
        <f>ROUND(2*Tableau2[[#This Row],[Calcul NR]],0)/2+Tableau2[[#This Row],[Correction]]</f>
        <v>0</v>
      </c>
      <c r="I319" s="11">
        <v>100</v>
      </c>
      <c r="J319" s="13">
        <v>100</v>
      </c>
      <c r="K319" s="15">
        <f>MAX(ROUND(K318+IF(P318&lt;GLYCT3_MIN,-INCR_ALGO*IF(O318&gt;10,2,1),0)+IF(AND(P318&gt;=GLYCT3_MAX,P317&gt;=GLYCT3_MAX,P316&gt;=GLYCT3_MAX),INCR_ALGO*IF(O318&gt;10,2,1),0),2),0)</f>
        <v>1</v>
      </c>
      <c r="L319" s="15">
        <v>0</v>
      </c>
      <c r="M319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19" s="20">
        <f>Tableau2[[#This Row],[Algo (M)]]*Tableau2[[#This Row],[Glucides (M)]]/10</f>
        <v>0</v>
      </c>
      <c r="O319" s="20">
        <f>ROUND(2*Tableau2[[#This Row],[Calcul NR (M)]],0)/2+Tableau2[[#This Row],[Correction (M)]]</f>
        <v>0</v>
      </c>
      <c r="P319" s="13">
        <v>100</v>
      </c>
      <c r="Q319" s="18">
        <v>100</v>
      </c>
      <c r="R319" s="16">
        <f>MAX(ROUND(R318+IF(X318&lt;GLYCT3_MIN,-INCR_ALGO*IF(V318&gt;10,2,1),0)+IF(AND(X318&gt;GLYCT3_MAX,X317&gt;GLYCT3_MAX,X316&gt;GLYCT3_MAX),INCR_ALGO*IF(V318&gt;10,2,1),0),2),0)</f>
        <v>1</v>
      </c>
      <c r="S319" s="16">
        <v>0</v>
      </c>
      <c r="T319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19" s="21">
        <f>Tableau2[[#This Row],[Algo (S)]]*Tableau2[[#This Row],[Glucides (S)]]/10</f>
        <v>0</v>
      </c>
      <c r="V319" s="21">
        <f>ROUND(2*Tableau2[[#This Row],[Calcul NR (S)]],0)/2+Tableau2[[#This Row],[Correction (S)]]</f>
        <v>0</v>
      </c>
      <c r="W319" s="16">
        <v>10</v>
      </c>
      <c r="X319" s="18">
        <v>100</v>
      </c>
      <c r="Y319" s="21"/>
      <c r="Z319" s="22"/>
    </row>
    <row r="320" spans="1:26" x14ac:dyDescent="0.3">
      <c r="A320" s="36" t="s">
        <v>33</v>
      </c>
      <c r="B320" s="37">
        <v>45609</v>
      </c>
      <c r="C320" s="11">
        <v>100</v>
      </c>
      <c r="D320" s="19">
        <f>MAX(ROUND(D319+IF(I319&lt;GLYCT3_MIN,-INCR_ALGO*IF(H319&gt;10,2,1),0)+IF(AND(I319&gt;=GLYCT3_MAX,I318&gt;=GLYCT3_MAX,I317&gt;=GLYCT3_MAX),INCR_ALGO*IF(H319&gt;10,2,1),0),2),0)</f>
        <v>1</v>
      </c>
      <c r="E320" s="14">
        <v>0</v>
      </c>
      <c r="F320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20" s="29">
        <f>Tableau2[[#This Row],[Algo]]*Tableau2[[#This Row],[Glucides]]/10</f>
        <v>0</v>
      </c>
      <c r="H320" s="19">
        <f>ROUND(2*Tableau2[[#This Row],[Calcul NR]],0)/2+Tableau2[[#This Row],[Correction]]</f>
        <v>0</v>
      </c>
      <c r="I320" s="11">
        <v>100</v>
      </c>
      <c r="J320" s="13">
        <v>100</v>
      </c>
      <c r="K320" s="15">
        <f>MAX(ROUND(K319+IF(P319&lt;GLYCT3_MIN,-INCR_ALGO*IF(O319&gt;10,2,1),0)+IF(AND(P319&gt;=GLYCT3_MAX,P318&gt;=GLYCT3_MAX,P317&gt;=GLYCT3_MAX),INCR_ALGO*IF(O319&gt;10,2,1),0),2),0)</f>
        <v>1</v>
      </c>
      <c r="L320" s="15">
        <v>0</v>
      </c>
      <c r="M320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20" s="20">
        <f>Tableau2[[#This Row],[Algo (M)]]*Tableau2[[#This Row],[Glucides (M)]]/10</f>
        <v>0</v>
      </c>
      <c r="O320" s="20">
        <f>ROUND(2*Tableau2[[#This Row],[Calcul NR (M)]],0)/2+Tableau2[[#This Row],[Correction (M)]]</f>
        <v>0</v>
      </c>
      <c r="P320" s="13">
        <v>100</v>
      </c>
      <c r="Q320" s="18">
        <v>100</v>
      </c>
      <c r="R320" s="16">
        <f>MAX(ROUND(R319+IF(X319&lt;GLYCT3_MIN,-INCR_ALGO*IF(V319&gt;10,2,1),0)+IF(AND(X319&gt;GLYCT3_MAX,X318&gt;GLYCT3_MAX,X317&gt;GLYCT3_MAX),INCR_ALGO*IF(V319&gt;10,2,1),0),2),0)</f>
        <v>1</v>
      </c>
      <c r="S320" s="16">
        <v>0</v>
      </c>
      <c r="T320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20" s="21">
        <f>Tableau2[[#This Row],[Algo (S)]]*Tableau2[[#This Row],[Glucides (S)]]/10</f>
        <v>0</v>
      </c>
      <c r="V320" s="21">
        <f>ROUND(2*Tableau2[[#This Row],[Calcul NR (S)]],0)/2+Tableau2[[#This Row],[Correction (S)]]</f>
        <v>0</v>
      </c>
      <c r="W320" s="16">
        <v>10</v>
      </c>
      <c r="X320" s="18">
        <v>100</v>
      </c>
      <c r="Y320" s="21"/>
      <c r="Z320" s="22"/>
    </row>
    <row r="321" spans="1:26" x14ac:dyDescent="0.3">
      <c r="A321" s="36" t="s">
        <v>29</v>
      </c>
      <c r="B321" s="37">
        <v>45610</v>
      </c>
      <c r="C321" s="11">
        <v>100</v>
      </c>
      <c r="D321" s="19">
        <f>MAX(ROUND(D320+IF(I320&lt;GLYCT3_MIN,-INCR_ALGO*IF(H320&gt;10,2,1),0)+IF(AND(I320&gt;=GLYCT3_MAX,I319&gt;=GLYCT3_MAX,I318&gt;=GLYCT3_MAX),INCR_ALGO*IF(H320&gt;10,2,1),0),2),0)</f>
        <v>1</v>
      </c>
      <c r="E321" s="14">
        <v>0</v>
      </c>
      <c r="F321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21" s="29">
        <f>Tableau2[[#This Row],[Algo]]*Tableau2[[#This Row],[Glucides]]/10</f>
        <v>0</v>
      </c>
      <c r="H321" s="19">
        <f>ROUND(2*Tableau2[[#This Row],[Calcul NR]],0)/2+Tableau2[[#This Row],[Correction]]</f>
        <v>0</v>
      </c>
      <c r="I321" s="11">
        <v>100</v>
      </c>
      <c r="J321" s="13">
        <v>100</v>
      </c>
      <c r="K321" s="15">
        <f>MAX(ROUND(K320+IF(P320&lt;GLYCT3_MIN,-INCR_ALGO*IF(O320&gt;10,2,1),0)+IF(AND(P320&gt;=GLYCT3_MAX,P319&gt;=GLYCT3_MAX,P318&gt;=GLYCT3_MAX),INCR_ALGO*IF(O320&gt;10,2,1),0),2),0)</f>
        <v>1</v>
      </c>
      <c r="L321" s="15">
        <v>0</v>
      </c>
      <c r="M321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21" s="20">
        <f>Tableau2[[#This Row],[Algo (M)]]*Tableau2[[#This Row],[Glucides (M)]]/10</f>
        <v>0</v>
      </c>
      <c r="O321" s="20">
        <f>ROUND(2*Tableau2[[#This Row],[Calcul NR (M)]],0)/2+Tableau2[[#This Row],[Correction (M)]]</f>
        <v>0</v>
      </c>
      <c r="P321" s="13">
        <v>100</v>
      </c>
      <c r="Q321" s="18">
        <v>100</v>
      </c>
      <c r="R321" s="16">
        <f>MAX(ROUND(R320+IF(X320&lt;GLYCT3_MIN,-INCR_ALGO*IF(V320&gt;10,2,1),0)+IF(AND(X320&gt;GLYCT3_MAX,X319&gt;GLYCT3_MAX,X318&gt;GLYCT3_MAX),INCR_ALGO*IF(V320&gt;10,2,1),0),2),0)</f>
        <v>1</v>
      </c>
      <c r="S321" s="16">
        <v>0</v>
      </c>
      <c r="T321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21" s="21">
        <f>Tableau2[[#This Row],[Algo (S)]]*Tableau2[[#This Row],[Glucides (S)]]/10</f>
        <v>0</v>
      </c>
      <c r="V321" s="21">
        <f>ROUND(2*Tableau2[[#This Row],[Calcul NR (S)]],0)/2+Tableau2[[#This Row],[Correction (S)]]</f>
        <v>0</v>
      </c>
      <c r="W321" s="16">
        <v>10</v>
      </c>
      <c r="X321" s="18">
        <v>100</v>
      </c>
      <c r="Y321" s="21"/>
      <c r="Z321" s="22"/>
    </row>
    <row r="322" spans="1:26" x14ac:dyDescent="0.3">
      <c r="A322" s="36" t="s">
        <v>30</v>
      </c>
      <c r="B322" s="37">
        <v>45611</v>
      </c>
      <c r="C322" s="11">
        <v>100</v>
      </c>
      <c r="D322" s="19">
        <f>MAX(ROUND(D321+IF(I321&lt;GLYCT3_MIN,-INCR_ALGO*IF(H321&gt;10,2,1),0)+IF(AND(I321&gt;=GLYCT3_MAX,I320&gt;=GLYCT3_MAX,I319&gt;=GLYCT3_MAX),INCR_ALGO*IF(H321&gt;10,2,1),0),2),0)</f>
        <v>1</v>
      </c>
      <c r="E322" s="14">
        <v>0</v>
      </c>
      <c r="F322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22" s="29">
        <f>Tableau2[[#This Row],[Algo]]*Tableau2[[#This Row],[Glucides]]/10</f>
        <v>0</v>
      </c>
      <c r="H322" s="19">
        <f>ROUND(2*Tableau2[[#This Row],[Calcul NR]],0)/2+Tableau2[[#This Row],[Correction]]</f>
        <v>0</v>
      </c>
      <c r="I322" s="11">
        <v>100</v>
      </c>
      <c r="J322" s="13">
        <v>100</v>
      </c>
      <c r="K322" s="15">
        <f>MAX(ROUND(K321+IF(P321&lt;GLYCT3_MIN,-INCR_ALGO*IF(O321&gt;10,2,1),0)+IF(AND(P321&gt;=GLYCT3_MAX,P320&gt;=GLYCT3_MAX,P319&gt;=GLYCT3_MAX),INCR_ALGO*IF(O321&gt;10,2,1),0),2),0)</f>
        <v>1</v>
      </c>
      <c r="L322" s="15">
        <v>0</v>
      </c>
      <c r="M322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22" s="20">
        <f>Tableau2[[#This Row],[Algo (M)]]*Tableau2[[#This Row],[Glucides (M)]]/10</f>
        <v>0</v>
      </c>
      <c r="O322" s="20">
        <f>ROUND(2*Tableau2[[#This Row],[Calcul NR (M)]],0)/2+Tableau2[[#This Row],[Correction (M)]]</f>
        <v>0</v>
      </c>
      <c r="P322" s="13">
        <v>100</v>
      </c>
      <c r="Q322" s="18">
        <v>100</v>
      </c>
      <c r="R322" s="16">
        <f>MAX(ROUND(R321+IF(X321&lt;GLYCT3_MIN,-INCR_ALGO*IF(V321&gt;10,2,1),0)+IF(AND(X321&gt;GLYCT3_MAX,X320&gt;GLYCT3_MAX,X319&gt;GLYCT3_MAX),INCR_ALGO*IF(V321&gt;10,2,1),0),2),0)</f>
        <v>1</v>
      </c>
      <c r="S322" s="16">
        <v>0</v>
      </c>
      <c r="T322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22" s="21">
        <f>Tableau2[[#This Row],[Algo (S)]]*Tableau2[[#This Row],[Glucides (S)]]/10</f>
        <v>0</v>
      </c>
      <c r="V322" s="21">
        <f>ROUND(2*Tableau2[[#This Row],[Calcul NR (S)]],0)/2+Tableau2[[#This Row],[Correction (S)]]</f>
        <v>0</v>
      </c>
      <c r="W322" s="16">
        <v>10</v>
      </c>
      <c r="X322" s="18">
        <v>100</v>
      </c>
      <c r="Y322" s="21"/>
      <c r="Z322" s="22"/>
    </row>
    <row r="323" spans="1:26" x14ac:dyDescent="0.3">
      <c r="A323" s="36" t="s">
        <v>31</v>
      </c>
      <c r="B323" s="37">
        <v>45612</v>
      </c>
      <c r="C323" s="11">
        <v>100</v>
      </c>
      <c r="D323" s="19">
        <f>MAX(ROUND(D322+IF(I322&lt;GLYCT3_MIN,-INCR_ALGO*IF(H322&gt;10,2,1),0)+IF(AND(I322&gt;=GLYCT3_MAX,I321&gt;=GLYCT3_MAX,I320&gt;=GLYCT3_MAX),INCR_ALGO*IF(H322&gt;10,2,1),0),2),0)</f>
        <v>1</v>
      </c>
      <c r="E323" s="14">
        <v>0</v>
      </c>
      <c r="F323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23" s="29">
        <f>Tableau2[[#This Row],[Algo]]*Tableau2[[#This Row],[Glucides]]/10</f>
        <v>0</v>
      </c>
      <c r="H323" s="19">
        <f>ROUND(2*Tableau2[[#This Row],[Calcul NR]],0)/2+Tableau2[[#This Row],[Correction]]</f>
        <v>0</v>
      </c>
      <c r="I323" s="11">
        <v>100</v>
      </c>
      <c r="J323" s="13">
        <v>100</v>
      </c>
      <c r="K323" s="15">
        <f>MAX(ROUND(K322+IF(P322&lt;GLYCT3_MIN,-INCR_ALGO*IF(O322&gt;10,2,1),0)+IF(AND(P322&gt;=GLYCT3_MAX,P321&gt;=GLYCT3_MAX,P320&gt;=GLYCT3_MAX),INCR_ALGO*IF(O322&gt;10,2,1),0),2),0)</f>
        <v>1</v>
      </c>
      <c r="L323" s="15">
        <v>0</v>
      </c>
      <c r="M323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23" s="20">
        <f>Tableau2[[#This Row],[Algo (M)]]*Tableau2[[#This Row],[Glucides (M)]]/10</f>
        <v>0</v>
      </c>
      <c r="O323" s="20">
        <f>ROUND(2*Tableau2[[#This Row],[Calcul NR (M)]],0)/2+Tableau2[[#This Row],[Correction (M)]]</f>
        <v>0</v>
      </c>
      <c r="P323" s="13">
        <v>100</v>
      </c>
      <c r="Q323" s="18">
        <v>100</v>
      </c>
      <c r="R323" s="16">
        <f>MAX(ROUND(R322+IF(X322&lt;GLYCT3_MIN,-INCR_ALGO*IF(V322&gt;10,2,1),0)+IF(AND(X322&gt;GLYCT3_MAX,X321&gt;GLYCT3_MAX,X320&gt;GLYCT3_MAX),INCR_ALGO*IF(V322&gt;10,2,1),0),2),0)</f>
        <v>1</v>
      </c>
      <c r="S323" s="16">
        <v>0</v>
      </c>
      <c r="T323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23" s="21">
        <f>Tableau2[[#This Row],[Algo (S)]]*Tableau2[[#This Row],[Glucides (S)]]/10</f>
        <v>0</v>
      </c>
      <c r="V323" s="21">
        <f>ROUND(2*Tableau2[[#This Row],[Calcul NR (S)]],0)/2+Tableau2[[#This Row],[Correction (S)]]</f>
        <v>0</v>
      </c>
      <c r="W323" s="16">
        <v>10</v>
      </c>
      <c r="X323" s="18">
        <v>100</v>
      </c>
      <c r="Y323" s="21"/>
      <c r="Z323" s="22"/>
    </row>
    <row r="324" spans="1:26" x14ac:dyDescent="0.3">
      <c r="A324" s="36" t="s">
        <v>32</v>
      </c>
      <c r="B324" s="37">
        <v>45613</v>
      </c>
      <c r="C324" s="11">
        <v>100</v>
      </c>
      <c r="D324" s="19">
        <f>MAX(ROUND(D323+IF(I323&lt;GLYCT3_MIN,-INCR_ALGO*IF(H323&gt;10,2,1),0)+IF(AND(I323&gt;=GLYCT3_MAX,I322&gt;=GLYCT3_MAX,I321&gt;=GLYCT3_MAX),INCR_ALGO*IF(H323&gt;10,2,1),0),2),0)</f>
        <v>1</v>
      </c>
      <c r="E324" s="14">
        <v>0</v>
      </c>
      <c r="F324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24" s="29">
        <f>Tableau2[[#This Row],[Algo]]*Tableau2[[#This Row],[Glucides]]/10</f>
        <v>0</v>
      </c>
      <c r="H324" s="19">
        <f>ROUND(2*Tableau2[[#This Row],[Calcul NR]],0)/2+Tableau2[[#This Row],[Correction]]</f>
        <v>0</v>
      </c>
      <c r="I324" s="11">
        <v>100</v>
      </c>
      <c r="J324" s="13">
        <v>100</v>
      </c>
      <c r="K324" s="15">
        <f>MAX(ROUND(K323+IF(P323&lt;GLYCT3_MIN,-INCR_ALGO*IF(O323&gt;10,2,1),0)+IF(AND(P323&gt;=GLYCT3_MAX,P322&gt;=GLYCT3_MAX,P321&gt;=GLYCT3_MAX),INCR_ALGO*IF(O323&gt;10,2,1),0),2),0)</f>
        <v>1</v>
      </c>
      <c r="L324" s="15">
        <v>0</v>
      </c>
      <c r="M324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24" s="20">
        <f>Tableau2[[#This Row],[Algo (M)]]*Tableau2[[#This Row],[Glucides (M)]]/10</f>
        <v>0</v>
      </c>
      <c r="O324" s="20">
        <f>ROUND(2*Tableau2[[#This Row],[Calcul NR (M)]],0)/2+Tableau2[[#This Row],[Correction (M)]]</f>
        <v>0</v>
      </c>
      <c r="P324" s="13">
        <v>100</v>
      </c>
      <c r="Q324" s="18">
        <v>100</v>
      </c>
      <c r="R324" s="16">
        <f>MAX(ROUND(R323+IF(X323&lt;GLYCT3_MIN,-INCR_ALGO*IF(V323&gt;10,2,1),0)+IF(AND(X323&gt;GLYCT3_MAX,X322&gt;GLYCT3_MAX,X321&gt;GLYCT3_MAX),INCR_ALGO*IF(V323&gt;10,2,1),0),2),0)</f>
        <v>1</v>
      </c>
      <c r="S324" s="16">
        <v>0</v>
      </c>
      <c r="T324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24" s="21">
        <f>Tableau2[[#This Row],[Algo (S)]]*Tableau2[[#This Row],[Glucides (S)]]/10</f>
        <v>0</v>
      </c>
      <c r="V324" s="21">
        <f>ROUND(2*Tableau2[[#This Row],[Calcul NR (S)]],0)/2+Tableau2[[#This Row],[Correction (S)]]</f>
        <v>0</v>
      </c>
      <c r="W324" s="16">
        <v>10</v>
      </c>
      <c r="X324" s="18">
        <v>100</v>
      </c>
      <c r="Y324" s="21"/>
      <c r="Z324" s="22"/>
    </row>
    <row r="325" spans="1:26" x14ac:dyDescent="0.3">
      <c r="A325" s="36" t="s">
        <v>28</v>
      </c>
      <c r="B325" s="37">
        <v>45614</v>
      </c>
      <c r="C325" s="11">
        <v>100</v>
      </c>
      <c r="D325" s="19">
        <f>MAX(ROUND(D324+IF(I324&lt;GLYCT3_MIN,-INCR_ALGO*IF(H324&gt;10,2,1),0)+IF(AND(I324&gt;=GLYCT3_MAX,I323&gt;=GLYCT3_MAX,I322&gt;=GLYCT3_MAX),INCR_ALGO*IF(H324&gt;10,2,1),0),2),0)</f>
        <v>1</v>
      </c>
      <c r="E325" s="14">
        <v>0</v>
      </c>
      <c r="F325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25" s="29">
        <f>Tableau2[[#This Row],[Algo]]*Tableau2[[#This Row],[Glucides]]/10</f>
        <v>0</v>
      </c>
      <c r="H325" s="19">
        <f>ROUND(2*Tableau2[[#This Row],[Calcul NR]],0)/2+Tableau2[[#This Row],[Correction]]</f>
        <v>0</v>
      </c>
      <c r="I325" s="11">
        <v>100</v>
      </c>
      <c r="J325" s="13">
        <v>100</v>
      </c>
      <c r="K325" s="15">
        <f>MAX(ROUND(K324+IF(P324&lt;GLYCT3_MIN,-INCR_ALGO*IF(O324&gt;10,2,1),0)+IF(AND(P324&gt;=GLYCT3_MAX,P323&gt;=GLYCT3_MAX,P322&gt;=GLYCT3_MAX),INCR_ALGO*IF(O324&gt;10,2,1),0),2),0)</f>
        <v>1</v>
      </c>
      <c r="L325" s="15">
        <v>0</v>
      </c>
      <c r="M325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25" s="20">
        <f>Tableau2[[#This Row],[Algo (M)]]*Tableau2[[#This Row],[Glucides (M)]]/10</f>
        <v>0</v>
      </c>
      <c r="O325" s="20">
        <f>ROUND(2*Tableau2[[#This Row],[Calcul NR (M)]],0)/2+Tableau2[[#This Row],[Correction (M)]]</f>
        <v>0</v>
      </c>
      <c r="P325" s="13">
        <v>100</v>
      </c>
      <c r="Q325" s="18">
        <v>100</v>
      </c>
      <c r="R325" s="16">
        <f>MAX(ROUND(R324+IF(X324&lt;GLYCT3_MIN,-INCR_ALGO*IF(V324&gt;10,2,1),0)+IF(AND(X324&gt;GLYCT3_MAX,X323&gt;GLYCT3_MAX,X322&gt;GLYCT3_MAX),INCR_ALGO*IF(V324&gt;10,2,1),0),2),0)</f>
        <v>1</v>
      </c>
      <c r="S325" s="16">
        <v>0</v>
      </c>
      <c r="T325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25" s="21">
        <f>Tableau2[[#This Row],[Algo (S)]]*Tableau2[[#This Row],[Glucides (S)]]/10</f>
        <v>0</v>
      </c>
      <c r="V325" s="21">
        <f>ROUND(2*Tableau2[[#This Row],[Calcul NR (S)]],0)/2+Tableau2[[#This Row],[Correction (S)]]</f>
        <v>0</v>
      </c>
      <c r="W325" s="16">
        <v>10</v>
      </c>
      <c r="X325" s="18">
        <v>100</v>
      </c>
      <c r="Y325" s="21"/>
      <c r="Z325" s="22"/>
    </row>
    <row r="326" spans="1:26" x14ac:dyDescent="0.3">
      <c r="A326" s="36" t="s">
        <v>27</v>
      </c>
      <c r="B326" s="37">
        <v>45615</v>
      </c>
      <c r="C326" s="11">
        <v>100</v>
      </c>
      <c r="D326" s="19">
        <f>MAX(ROUND(D325+IF(I325&lt;GLYCT3_MIN,-INCR_ALGO*IF(H325&gt;10,2,1),0)+IF(AND(I325&gt;=GLYCT3_MAX,I324&gt;=GLYCT3_MAX,I323&gt;=GLYCT3_MAX),INCR_ALGO*IF(H325&gt;10,2,1),0),2),0)</f>
        <v>1</v>
      </c>
      <c r="E326" s="14">
        <v>0</v>
      </c>
      <c r="F326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26" s="29">
        <f>Tableau2[[#This Row],[Algo]]*Tableau2[[#This Row],[Glucides]]/10</f>
        <v>0</v>
      </c>
      <c r="H326" s="19">
        <f>ROUND(2*Tableau2[[#This Row],[Calcul NR]],0)/2+Tableau2[[#This Row],[Correction]]</f>
        <v>0</v>
      </c>
      <c r="I326" s="11">
        <v>100</v>
      </c>
      <c r="J326" s="13">
        <v>100</v>
      </c>
      <c r="K326" s="15">
        <f>MAX(ROUND(K325+IF(P325&lt;GLYCT3_MIN,-INCR_ALGO*IF(O325&gt;10,2,1),0)+IF(AND(P325&gt;=GLYCT3_MAX,P324&gt;=GLYCT3_MAX,P323&gt;=GLYCT3_MAX),INCR_ALGO*IF(O325&gt;10,2,1),0),2),0)</f>
        <v>1</v>
      </c>
      <c r="L326" s="15">
        <v>0</v>
      </c>
      <c r="M326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26" s="20">
        <f>Tableau2[[#This Row],[Algo (M)]]*Tableau2[[#This Row],[Glucides (M)]]/10</f>
        <v>0</v>
      </c>
      <c r="O326" s="20">
        <f>ROUND(2*Tableau2[[#This Row],[Calcul NR (M)]],0)/2+Tableau2[[#This Row],[Correction (M)]]</f>
        <v>0</v>
      </c>
      <c r="P326" s="13">
        <v>100</v>
      </c>
      <c r="Q326" s="18">
        <v>100</v>
      </c>
      <c r="R326" s="16">
        <f>MAX(ROUND(R325+IF(X325&lt;GLYCT3_MIN,-INCR_ALGO*IF(V325&gt;10,2,1),0)+IF(AND(X325&gt;GLYCT3_MAX,X324&gt;GLYCT3_MAX,X323&gt;GLYCT3_MAX),INCR_ALGO*IF(V325&gt;10,2,1),0),2),0)</f>
        <v>1</v>
      </c>
      <c r="S326" s="16">
        <v>0</v>
      </c>
      <c r="T326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26" s="21">
        <f>Tableau2[[#This Row],[Algo (S)]]*Tableau2[[#This Row],[Glucides (S)]]/10</f>
        <v>0</v>
      </c>
      <c r="V326" s="21">
        <f>ROUND(2*Tableau2[[#This Row],[Calcul NR (S)]],0)/2+Tableau2[[#This Row],[Correction (S)]]</f>
        <v>0</v>
      </c>
      <c r="W326" s="16">
        <v>10</v>
      </c>
      <c r="X326" s="18">
        <v>100</v>
      </c>
      <c r="Y326" s="21"/>
      <c r="Z326" s="22"/>
    </row>
    <row r="327" spans="1:26" x14ac:dyDescent="0.3">
      <c r="A327" s="36" t="s">
        <v>33</v>
      </c>
      <c r="B327" s="37">
        <v>45616</v>
      </c>
      <c r="C327" s="11">
        <v>100</v>
      </c>
      <c r="D327" s="19">
        <f>MAX(ROUND(D326+IF(I326&lt;GLYCT3_MIN,-INCR_ALGO*IF(H326&gt;10,2,1),0)+IF(AND(I326&gt;=GLYCT3_MAX,I325&gt;=GLYCT3_MAX,I324&gt;=GLYCT3_MAX),INCR_ALGO*IF(H326&gt;10,2,1),0),2),0)</f>
        <v>1</v>
      </c>
      <c r="E327" s="14">
        <v>0</v>
      </c>
      <c r="F327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27" s="29">
        <f>Tableau2[[#This Row],[Algo]]*Tableau2[[#This Row],[Glucides]]/10</f>
        <v>0</v>
      </c>
      <c r="H327" s="19">
        <f>ROUND(2*Tableau2[[#This Row],[Calcul NR]],0)/2+Tableau2[[#This Row],[Correction]]</f>
        <v>0</v>
      </c>
      <c r="I327" s="11">
        <v>100</v>
      </c>
      <c r="J327" s="13">
        <v>100</v>
      </c>
      <c r="K327" s="15">
        <f>MAX(ROUND(K326+IF(P326&lt;GLYCT3_MIN,-INCR_ALGO*IF(O326&gt;10,2,1),0)+IF(AND(P326&gt;=GLYCT3_MAX,P325&gt;=GLYCT3_MAX,P324&gt;=GLYCT3_MAX),INCR_ALGO*IF(O326&gt;10,2,1),0),2),0)</f>
        <v>1</v>
      </c>
      <c r="L327" s="15">
        <v>0</v>
      </c>
      <c r="M327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27" s="20">
        <f>Tableau2[[#This Row],[Algo (M)]]*Tableau2[[#This Row],[Glucides (M)]]/10</f>
        <v>0</v>
      </c>
      <c r="O327" s="20">
        <f>ROUND(2*Tableau2[[#This Row],[Calcul NR (M)]],0)/2+Tableau2[[#This Row],[Correction (M)]]</f>
        <v>0</v>
      </c>
      <c r="P327" s="13">
        <v>100</v>
      </c>
      <c r="Q327" s="18">
        <v>100</v>
      </c>
      <c r="R327" s="16">
        <f>MAX(ROUND(R326+IF(X326&lt;GLYCT3_MIN,-INCR_ALGO*IF(V326&gt;10,2,1),0)+IF(AND(X326&gt;GLYCT3_MAX,X325&gt;GLYCT3_MAX,X324&gt;GLYCT3_MAX),INCR_ALGO*IF(V326&gt;10,2,1),0),2),0)</f>
        <v>1</v>
      </c>
      <c r="S327" s="16">
        <v>0</v>
      </c>
      <c r="T327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27" s="21">
        <f>Tableau2[[#This Row],[Algo (S)]]*Tableau2[[#This Row],[Glucides (S)]]/10</f>
        <v>0</v>
      </c>
      <c r="V327" s="21">
        <f>ROUND(2*Tableau2[[#This Row],[Calcul NR (S)]],0)/2+Tableau2[[#This Row],[Correction (S)]]</f>
        <v>0</v>
      </c>
      <c r="W327" s="16">
        <v>10</v>
      </c>
      <c r="X327" s="18">
        <v>100</v>
      </c>
      <c r="Y327" s="21"/>
      <c r="Z327" s="22"/>
    </row>
    <row r="328" spans="1:26" x14ac:dyDescent="0.3">
      <c r="A328" s="36" t="s">
        <v>29</v>
      </c>
      <c r="B328" s="37">
        <v>45617</v>
      </c>
      <c r="C328" s="11">
        <v>100</v>
      </c>
      <c r="D328" s="19">
        <f>MAX(ROUND(D327+IF(I327&lt;GLYCT3_MIN,-INCR_ALGO*IF(H327&gt;10,2,1),0)+IF(AND(I327&gt;=GLYCT3_MAX,I326&gt;=GLYCT3_MAX,I325&gt;=GLYCT3_MAX),INCR_ALGO*IF(H327&gt;10,2,1),0),2),0)</f>
        <v>1</v>
      </c>
      <c r="E328" s="14">
        <v>0</v>
      </c>
      <c r="F328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28" s="29">
        <f>Tableau2[[#This Row],[Algo]]*Tableau2[[#This Row],[Glucides]]/10</f>
        <v>0</v>
      </c>
      <c r="H328" s="19">
        <f>ROUND(2*Tableau2[[#This Row],[Calcul NR]],0)/2+Tableau2[[#This Row],[Correction]]</f>
        <v>0</v>
      </c>
      <c r="I328" s="11">
        <v>100</v>
      </c>
      <c r="J328" s="13">
        <v>100</v>
      </c>
      <c r="K328" s="15">
        <f>MAX(ROUND(K327+IF(P327&lt;GLYCT3_MIN,-INCR_ALGO*IF(O327&gt;10,2,1),0)+IF(AND(P327&gt;=GLYCT3_MAX,P326&gt;=GLYCT3_MAX,P325&gt;=GLYCT3_MAX),INCR_ALGO*IF(O327&gt;10,2,1),0),2),0)</f>
        <v>1</v>
      </c>
      <c r="L328" s="15">
        <v>0</v>
      </c>
      <c r="M328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28" s="20">
        <f>Tableau2[[#This Row],[Algo (M)]]*Tableau2[[#This Row],[Glucides (M)]]/10</f>
        <v>0</v>
      </c>
      <c r="O328" s="20">
        <f>ROUND(2*Tableau2[[#This Row],[Calcul NR (M)]],0)/2+Tableau2[[#This Row],[Correction (M)]]</f>
        <v>0</v>
      </c>
      <c r="P328" s="13">
        <v>100</v>
      </c>
      <c r="Q328" s="18">
        <v>100</v>
      </c>
      <c r="R328" s="16">
        <f>MAX(ROUND(R327+IF(X327&lt;GLYCT3_MIN,-INCR_ALGO*IF(V327&gt;10,2,1),0)+IF(AND(X327&gt;GLYCT3_MAX,X326&gt;GLYCT3_MAX,X325&gt;GLYCT3_MAX),INCR_ALGO*IF(V327&gt;10,2,1),0),2),0)</f>
        <v>1</v>
      </c>
      <c r="S328" s="16">
        <v>0</v>
      </c>
      <c r="T328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28" s="21">
        <f>Tableau2[[#This Row],[Algo (S)]]*Tableau2[[#This Row],[Glucides (S)]]/10</f>
        <v>0</v>
      </c>
      <c r="V328" s="21">
        <f>ROUND(2*Tableau2[[#This Row],[Calcul NR (S)]],0)/2+Tableau2[[#This Row],[Correction (S)]]</f>
        <v>0</v>
      </c>
      <c r="W328" s="16">
        <v>10</v>
      </c>
      <c r="X328" s="18">
        <v>100</v>
      </c>
      <c r="Y328" s="21"/>
      <c r="Z328" s="22"/>
    </row>
    <row r="329" spans="1:26" x14ac:dyDescent="0.3">
      <c r="A329" s="36" t="s">
        <v>30</v>
      </c>
      <c r="B329" s="37">
        <v>45618</v>
      </c>
      <c r="C329" s="11">
        <v>100</v>
      </c>
      <c r="D329" s="19">
        <f>MAX(ROUND(D328+IF(I328&lt;GLYCT3_MIN,-INCR_ALGO*IF(H328&gt;10,2,1),0)+IF(AND(I328&gt;=GLYCT3_MAX,I327&gt;=GLYCT3_MAX,I326&gt;=GLYCT3_MAX),INCR_ALGO*IF(H328&gt;10,2,1),0),2),0)</f>
        <v>1</v>
      </c>
      <c r="E329" s="14">
        <v>0</v>
      </c>
      <c r="F329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29" s="29">
        <f>Tableau2[[#This Row],[Algo]]*Tableau2[[#This Row],[Glucides]]/10</f>
        <v>0</v>
      </c>
      <c r="H329" s="19">
        <f>ROUND(2*Tableau2[[#This Row],[Calcul NR]],0)/2+Tableau2[[#This Row],[Correction]]</f>
        <v>0</v>
      </c>
      <c r="I329" s="11">
        <v>100</v>
      </c>
      <c r="J329" s="13">
        <v>100</v>
      </c>
      <c r="K329" s="15">
        <f>MAX(ROUND(K328+IF(P328&lt;GLYCT3_MIN,-INCR_ALGO*IF(O328&gt;10,2,1),0)+IF(AND(P328&gt;=GLYCT3_MAX,P327&gt;=GLYCT3_MAX,P326&gt;=GLYCT3_MAX),INCR_ALGO*IF(O328&gt;10,2,1),0),2),0)</f>
        <v>1</v>
      </c>
      <c r="L329" s="15">
        <v>0</v>
      </c>
      <c r="M329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29" s="20">
        <f>Tableau2[[#This Row],[Algo (M)]]*Tableau2[[#This Row],[Glucides (M)]]/10</f>
        <v>0</v>
      </c>
      <c r="O329" s="20">
        <f>ROUND(2*Tableau2[[#This Row],[Calcul NR (M)]],0)/2+Tableau2[[#This Row],[Correction (M)]]</f>
        <v>0</v>
      </c>
      <c r="P329" s="13">
        <v>100</v>
      </c>
      <c r="Q329" s="18">
        <v>100</v>
      </c>
      <c r="R329" s="16">
        <f>MAX(ROUND(R328+IF(X328&lt;GLYCT3_MIN,-INCR_ALGO*IF(V328&gt;10,2,1),0)+IF(AND(X328&gt;GLYCT3_MAX,X327&gt;GLYCT3_MAX,X326&gt;GLYCT3_MAX),INCR_ALGO*IF(V328&gt;10,2,1),0),2),0)</f>
        <v>1</v>
      </c>
      <c r="S329" s="16">
        <v>0</v>
      </c>
      <c r="T329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29" s="21">
        <f>Tableau2[[#This Row],[Algo (S)]]*Tableau2[[#This Row],[Glucides (S)]]/10</f>
        <v>0</v>
      </c>
      <c r="V329" s="21">
        <f>ROUND(2*Tableau2[[#This Row],[Calcul NR (S)]],0)/2+Tableau2[[#This Row],[Correction (S)]]</f>
        <v>0</v>
      </c>
      <c r="W329" s="16">
        <v>10</v>
      </c>
      <c r="X329" s="18">
        <v>100</v>
      </c>
      <c r="Y329" s="21"/>
      <c r="Z329" s="22"/>
    </row>
    <row r="330" spans="1:26" x14ac:dyDescent="0.3">
      <c r="A330" s="36" t="s">
        <v>31</v>
      </c>
      <c r="B330" s="37">
        <v>45619</v>
      </c>
      <c r="C330" s="11">
        <v>100</v>
      </c>
      <c r="D330" s="19">
        <f>MAX(ROUND(D329+IF(I329&lt;GLYCT3_MIN,-INCR_ALGO*IF(H329&gt;10,2,1),0)+IF(AND(I329&gt;=GLYCT3_MAX,I328&gt;=GLYCT3_MAX,I327&gt;=GLYCT3_MAX),INCR_ALGO*IF(H329&gt;10,2,1),0),2),0)</f>
        <v>1</v>
      </c>
      <c r="E330" s="14">
        <v>0</v>
      </c>
      <c r="F330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30" s="29">
        <f>Tableau2[[#This Row],[Algo]]*Tableau2[[#This Row],[Glucides]]/10</f>
        <v>0</v>
      </c>
      <c r="H330" s="19">
        <f>ROUND(2*Tableau2[[#This Row],[Calcul NR]],0)/2+Tableau2[[#This Row],[Correction]]</f>
        <v>0</v>
      </c>
      <c r="I330" s="11">
        <v>100</v>
      </c>
      <c r="J330" s="13">
        <v>100</v>
      </c>
      <c r="K330" s="15">
        <f>MAX(ROUND(K329+IF(P329&lt;GLYCT3_MIN,-INCR_ALGO*IF(O329&gt;10,2,1),0)+IF(AND(P329&gt;=GLYCT3_MAX,P328&gt;=GLYCT3_MAX,P327&gt;=GLYCT3_MAX),INCR_ALGO*IF(O329&gt;10,2,1),0),2),0)</f>
        <v>1</v>
      </c>
      <c r="L330" s="15">
        <v>0</v>
      </c>
      <c r="M330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30" s="20">
        <f>Tableau2[[#This Row],[Algo (M)]]*Tableau2[[#This Row],[Glucides (M)]]/10</f>
        <v>0</v>
      </c>
      <c r="O330" s="20">
        <f>ROUND(2*Tableau2[[#This Row],[Calcul NR (M)]],0)/2+Tableau2[[#This Row],[Correction (M)]]</f>
        <v>0</v>
      </c>
      <c r="P330" s="13">
        <v>100</v>
      </c>
      <c r="Q330" s="18">
        <v>100</v>
      </c>
      <c r="R330" s="16">
        <f>MAX(ROUND(R329+IF(X329&lt;GLYCT3_MIN,-INCR_ALGO*IF(V329&gt;10,2,1),0)+IF(AND(X329&gt;GLYCT3_MAX,X328&gt;GLYCT3_MAX,X327&gt;GLYCT3_MAX),INCR_ALGO*IF(V329&gt;10,2,1),0),2),0)</f>
        <v>1</v>
      </c>
      <c r="S330" s="16">
        <v>0</v>
      </c>
      <c r="T330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30" s="21">
        <f>Tableau2[[#This Row],[Algo (S)]]*Tableau2[[#This Row],[Glucides (S)]]/10</f>
        <v>0</v>
      </c>
      <c r="V330" s="21">
        <f>ROUND(2*Tableau2[[#This Row],[Calcul NR (S)]],0)/2+Tableau2[[#This Row],[Correction (S)]]</f>
        <v>0</v>
      </c>
      <c r="W330" s="16">
        <v>10</v>
      </c>
      <c r="X330" s="18">
        <v>100</v>
      </c>
      <c r="Y330" s="21"/>
      <c r="Z330" s="22"/>
    </row>
    <row r="331" spans="1:26" x14ac:dyDescent="0.3">
      <c r="A331" s="36" t="s">
        <v>32</v>
      </c>
      <c r="B331" s="37">
        <v>45620</v>
      </c>
      <c r="C331" s="11">
        <v>100</v>
      </c>
      <c r="D331" s="19">
        <f>MAX(ROUND(D330+IF(I330&lt;GLYCT3_MIN,-INCR_ALGO*IF(H330&gt;10,2,1),0)+IF(AND(I330&gt;=GLYCT3_MAX,I329&gt;=GLYCT3_MAX,I328&gt;=GLYCT3_MAX),INCR_ALGO*IF(H330&gt;10,2,1),0),2),0)</f>
        <v>1</v>
      </c>
      <c r="E331" s="14">
        <v>0</v>
      </c>
      <c r="F331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31" s="29">
        <f>Tableau2[[#This Row],[Algo]]*Tableau2[[#This Row],[Glucides]]/10</f>
        <v>0</v>
      </c>
      <c r="H331" s="19">
        <f>ROUND(2*Tableau2[[#This Row],[Calcul NR]],0)/2+Tableau2[[#This Row],[Correction]]</f>
        <v>0</v>
      </c>
      <c r="I331" s="11">
        <v>100</v>
      </c>
      <c r="J331" s="13">
        <v>100</v>
      </c>
      <c r="K331" s="15">
        <f>MAX(ROUND(K330+IF(P330&lt;GLYCT3_MIN,-INCR_ALGO*IF(O330&gt;10,2,1),0)+IF(AND(P330&gt;=GLYCT3_MAX,P329&gt;=GLYCT3_MAX,P328&gt;=GLYCT3_MAX),INCR_ALGO*IF(O330&gt;10,2,1),0),2),0)</f>
        <v>1</v>
      </c>
      <c r="L331" s="15">
        <v>0</v>
      </c>
      <c r="M331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31" s="20">
        <f>Tableau2[[#This Row],[Algo (M)]]*Tableau2[[#This Row],[Glucides (M)]]/10</f>
        <v>0</v>
      </c>
      <c r="O331" s="20">
        <f>ROUND(2*Tableau2[[#This Row],[Calcul NR (M)]],0)/2+Tableau2[[#This Row],[Correction (M)]]</f>
        <v>0</v>
      </c>
      <c r="P331" s="13">
        <v>100</v>
      </c>
      <c r="Q331" s="18">
        <v>100</v>
      </c>
      <c r="R331" s="16">
        <f>MAX(ROUND(R330+IF(X330&lt;GLYCT3_MIN,-INCR_ALGO*IF(V330&gt;10,2,1),0)+IF(AND(X330&gt;GLYCT3_MAX,X329&gt;GLYCT3_MAX,X328&gt;GLYCT3_MAX),INCR_ALGO*IF(V330&gt;10,2,1),0),2),0)</f>
        <v>1</v>
      </c>
      <c r="S331" s="16">
        <v>0</v>
      </c>
      <c r="T331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31" s="21">
        <f>Tableau2[[#This Row],[Algo (S)]]*Tableau2[[#This Row],[Glucides (S)]]/10</f>
        <v>0</v>
      </c>
      <c r="V331" s="21">
        <f>ROUND(2*Tableau2[[#This Row],[Calcul NR (S)]],0)/2+Tableau2[[#This Row],[Correction (S)]]</f>
        <v>0</v>
      </c>
      <c r="W331" s="16">
        <v>10</v>
      </c>
      <c r="X331" s="18">
        <v>100</v>
      </c>
      <c r="Y331" s="21"/>
      <c r="Z331" s="22"/>
    </row>
    <row r="332" spans="1:26" x14ac:dyDescent="0.3">
      <c r="A332" s="36" t="s">
        <v>28</v>
      </c>
      <c r="B332" s="37">
        <v>45621</v>
      </c>
      <c r="C332" s="11">
        <v>100</v>
      </c>
      <c r="D332" s="19">
        <f>MAX(ROUND(D331+IF(I331&lt;GLYCT3_MIN,-INCR_ALGO*IF(H331&gt;10,2,1),0)+IF(AND(I331&gt;=GLYCT3_MAX,I330&gt;=GLYCT3_MAX,I329&gt;=GLYCT3_MAX),INCR_ALGO*IF(H331&gt;10,2,1),0),2),0)</f>
        <v>1</v>
      </c>
      <c r="E332" s="14">
        <v>0</v>
      </c>
      <c r="F332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32" s="29">
        <f>Tableau2[[#This Row],[Algo]]*Tableau2[[#This Row],[Glucides]]/10</f>
        <v>0</v>
      </c>
      <c r="H332" s="19">
        <f>ROUND(2*Tableau2[[#This Row],[Calcul NR]],0)/2+Tableau2[[#This Row],[Correction]]</f>
        <v>0</v>
      </c>
      <c r="I332" s="11">
        <v>100</v>
      </c>
      <c r="J332" s="13">
        <v>100</v>
      </c>
      <c r="K332" s="15">
        <f>MAX(ROUND(K331+IF(P331&lt;GLYCT3_MIN,-INCR_ALGO*IF(O331&gt;10,2,1),0)+IF(AND(P331&gt;=GLYCT3_MAX,P330&gt;=GLYCT3_MAX,P329&gt;=GLYCT3_MAX),INCR_ALGO*IF(O331&gt;10,2,1),0),2),0)</f>
        <v>1</v>
      </c>
      <c r="L332" s="15">
        <v>0</v>
      </c>
      <c r="M332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32" s="20">
        <f>Tableau2[[#This Row],[Algo (M)]]*Tableau2[[#This Row],[Glucides (M)]]/10</f>
        <v>0</v>
      </c>
      <c r="O332" s="20">
        <f>ROUND(2*Tableau2[[#This Row],[Calcul NR (M)]],0)/2+Tableau2[[#This Row],[Correction (M)]]</f>
        <v>0</v>
      </c>
      <c r="P332" s="13">
        <v>100</v>
      </c>
      <c r="Q332" s="18">
        <v>100</v>
      </c>
      <c r="R332" s="16">
        <f>MAX(ROUND(R331+IF(X331&lt;GLYCT3_MIN,-INCR_ALGO*IF(V331&gt;10,2,1),0)+IF(AND(X331&gt;GLYCT3_MAX,X330&gt;GLYCT3_MAX,X329&gt;GLYCT3_MAX),INCR_ALGO*IF(V331&gt;10,2,1),0),2),0)</f>
        <v>1</v>
      </c>
      <c r="S332" s="16">
        <v>0</v>
      </c>
      <c r="T332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32" s="21">
        <f>Tableau2[[#This Row],[Algo (S)]]*Tableau2[[#This Row],[Glucides (S)]]/10</f>
        <v>0</v>
      </c>
      <c r="V332" s="21">
        <f>ROUND(2*Tableau2[[#This Row],[Calcul NR (S)]],0)/2+Tableau2[[#This Row],[Correction (S)]]</f>
        <v>0</v>
      </c>
      <c r="W332" s="16">
        <v>10</v>
      </c>
      <c r="X332" s="18">
        <v>100</v>
      </c>
      <c r="Y332" s="21"/>
      <c r="Z332" s="22"/>
    </row>
    <row r="333" spans="1:26" x14ac:dyDescent="0.3">
      <c r="A333" s="36" t="s">
        <v>27</v>
      </c>
      <c r="B333" s="37">
        <v>45622</v>
      </c>
      <c r="C333" s="11">
        <v>100</v>
      </c>
      <c r="D333" s="19">
        <f>MAX(ROUND(D332+IF(I332&lt;GLYCT3_MIN,-INCR_ALGO*IF(H332&gt;10,2,1),0)+IF(AND(I332&gt;=GLYCT3_MAX,I331&gt;=GLYCT3_MAX,I330&gt;=GLYCT3_MAX),INCR_ALGO*IF(H332&gt;10,2,1),0),2),0)</f>
        <v>1</v>
      </c>
      <c r="E333" s="14">
        <v>0</v>
      </c>
      <c r="F333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33" s="29">
        <f>Tableau2[[#This Row],[Algo]]*Tableau2[[#This Row],[Glucides]]/10</f>
        <v>0</v>
      </c>
      <c r="H333" s="19">
        <f>ROUND(2*Tableau2[[#This Row],[Calcul NR]],0)/2+Tableau2[[#This Row],[Correction]]</f>
        <v>0</v>
      </c>
      <c r="I333" s="11">
        <v>100</v>
      </c>
      <c r="J333" s="13">
        <v>100</v>
      </c>
      <c r="K333" s="15">
        <f>MAX(ROUND(K332+IF(P332&lt;GLYCT3_MIN,-INCR_ALGO*IF(O332&gt;10,2,1),0)+IF(AND(P332&gt;=GLYCT3_MAX,P331&gt;=GLYCT3_MAX,P330&gt;=GLYCT3_MAX),INCR_ALGO*IF(O332&gt;10,2,1),0),2),0)</f>
        <v>1</v>
      </c>
      <c r="L333" s="15">
        <v>0</v>
      </c>
      <c r="M333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33" s="20">
        <f>Tableau2[[#This Row],[Algo (M)]]*Tableau2[[#This Row],[Glucides (M)]]/10</f>
        <v>0</v>
      </c>
      <c r="O333" s="20">
        <f>ROUND(2*Tableau2[[#This Row],[Calcul NR (M)]],0)/2+Tableau2[[#This Row],[Correction (M)]]</f>
        <v>0</v>
      </c>
      <c r="P333" s="13">
        <v>100</v>
      </c>
      <c r="Q333" s="18">
        <v>100</v>
      </c>
      <c r="R333" s="16">
        <f>MAX(ROUND(R332+IF(X332&lt;GLYCT3_MIN,-INCR_ALGO*IF(V332&gt;10,2,1),0)+IF(AND(X332&gt;GLYCT3_MAX,X331&gt;GLYCT3_MAX,X330&gt;GLYCT3_MAX),INCR_ALGO*IF(V332&gt;10,2,1),0),2),0)</f>
        <v>1</v>
      </c>
      <c r="S333" s="16">
        <v>0</v>
      </c>
      <c r="T333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33" s="21">
        <f>Tableau2[[#This Row],[Algo (S)]]*Tableau2[[#This Row],[Glucides (S)]]/10</f>
        <v>0</v>
      </c>
      <c r="V333" s="21">
        <f>ROUND(2*Tableau2[[#This Row],[Calcul NR (S)]],0)/2+Tableau2[[#This Row],[Correction (S)]]</f>
        <v>0</v>
      </c>
      <c r="W333" s="16">
        <v>10</v>
      </c>
      <c r="X333" s="18">
        <v>100</v>
      </c>
      <c r="Y333" s="21"/>
      <c r="Z333" s="22"/>
    </row>
    <row r="334" spans="1:26" x14ac:dyDescent="0.3">
      <c r="A334" s="36" t="s">
        <v>33</v>
      </c>
      <c r="B334" s="37">
        <v>45623</v>
      </c>
      <c r="C334" s="11">
        <v>100</v>
      </c>
      <c r="D334" s="19">
        <f>MAX(ROUND(D333+IF(I333&lt;GLYCT3_MIN,-INCR_ALGO*IF(H333&gt;10,2,1),0)+IF(AND(I333&gt;=GLYCT3_MAX,I332&gt;=GLYCT3_MAX,I331&gt;=GLYCT3_MAX),INCR_ALGO*IF(H333&gt;10,2,1),0),2),0)</f>
        <v>1</v>
      </c>
      <c r="E334" s="14">
        <v>0</v>
      </c>
      <c r="F334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34" s="29">
        <f>Tableau2[[#This Row],[Algo]]*Tableau2[[#This Row],[Glucides]]/10</f>
        <v>0</v>
      </c>
      <c r="H334" s="19">
        <f>ROUND(2*Tableau2[[#This Row],[Calcul NR]],0)/2+Tableau2[[#This Row],[Correction]]</f>
        <v>0</v>
      </c>
      <c r="I334" s="11">
        <v>100</v>
      </c>
      <c r="J334" s="13">
        <v>100</v>
      </c>
      <c r="K334" s="15">
        <f>MAX(ROUND(K333+IF(P333&lt;GLYCT3_MIN,-INCR_ALGO*IF(O333&gt;10,2,1),0)+IF(AND(P333&gt;=GLYCT3_MAX,P332&gt;=GLYCT3_MAX,P331&gt;=GLYCT3_MAX),INCR_ALGO*IF(O333&gt;10,2,1),0),2),0)</f>
        <v>1</v>
      </c>
      <c r="L334" s="15">
        <v>0</v>
      </c>
      <c r="M334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34" s="20">
        <f>Tableau2[[#This Row],[Algo (M)]]*Tableau2[[#This Row],[Glucides (M)]]/10</f>
        <v>0</v>
      </c>
      <c r="O334" s="20">
        <f>ROUND(2*Tableau2[[#This Row],[Calcul NR (M)]],0)/2+Tableau2[[#This Row],[Correction (M)]]</f>
        <v>0</v>
      </c>
      <c r="P334" s="13">
        <v>100</v>
      </c>
      <c r="Q334" s="18">
        <v>100</v>
      </c>
      <c r="R334" s="16">
        <f>MAX(ROUND(R333+IF(X333&lt;GLYCT3_MIN,-INCR_ALGO*IF(V333&gt;10,2,1),0)+IF(AND(X333&gt;GLYCT3_MAX,X332&gt;GLYCT3_MAX,X331&gt;GLYCT3_MAX),INCR_ALGO*IF(V333&gt;10,2,1),0),2),0)</f>
        <v>1</v>
      </c>
      <c r="S334" s="16">
        <v>0</v>
      </c>
      <c r="T334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34" s="21">
        <f>Tableau2[[#This Row],[Algo (S)]]*Tableau2[[#This Row],[Glucides (S)]]/10</f>
        <v>0</v>
      </c>
      <c r="V334" s="21">
        <f>ROUND(2*Tableau2[[#This Row],[Calcul NR (S)]],0)/2+Tableau2[[#This Row],[Correction (S)]]</f>
        <v>0</v>
      </c>
      <c r="W334" s="16">
        <v>10</v>
      </c>
      <c r="X334" s="18">
        <v>100</v>
      </c>
      <c r="Y334" s="21"/>
      <c r="Z334" s="22"/>
    </row>
    <row r="335" spans="1:26" x14ac:dyDescent="0.3">
      <c r="A335" s="36" t="s">
        <v>29</v>
      </c>
      <c r="B335" s="37">
        <v>45624</v>
      </c>
      <c r="C335" s="11">
        <v>100</v>
      </c>
      <c r="D335" s="19">
        <f>MAX(ROUND(D334+IF(I334&lt;GLYCT3_MIN,-INCR_ALGO*IF(H334&gt;10,2,1),0)+IF(AND(I334&gt;=GLYCT3_MAX,I333&gt;=GLYCT3_MAX,I332&gt;=GLYCT3_MAX),INCR_ALGO*IF(H334&gt;10,2,1),0),2),0)</f>
        <v>1</v>
      </c>
      <c r="E335" s="14">
        <v>0</v>
      </c>
      <c r="F335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35" s="29">
        <f>Tableau2[[#This Row],[Algo]]*Tableau2[[#This Row],[Glucides]]/10</f>
        <v>0</v>
      </c>
      <c r="H335" s="19">
        <f>ROUND(2*Tableau2[[#This Row],[Calcul NR]],0)/2+Tableau2[[#This Row],[Correction]]</f>
        <v>0</v>
      </c>
      <c r="I335" s="11">
        <v>100</v>
      </c>
      <c r="J335" s="13">
        <v>100</v>
      </c>
      <c r="K335" s="15">
        <f>MAX(ROUND(K334+IF(P334&lt;GLYCT3_MIN,-INCR_ALGO*IF(O334&gt;10,2,1),0)+IF(AND(P334&gt;=GLYCT3_MAX,P333&gt;=GLYCT3_MAX,P332&gt;=GLYCT3_MAX),INCR_ALGO*IF(O334&gt;10,2,1),0),2),0)</f>
        <v>1</v>
      </c>
      <c r="L335" s="15">
        <v>0</v>
      </c>
      <c r="M335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35" s="20">
        <f>Tableau2[[#This Row],[Algo (M)]]*Tableau2[[#This Row],[Glucides (M)]]/10</f>
        <v>0</v>
      </c>
      <c r="O335" s="20">
        <f>ROUND(2*Tableau2[[#This Row],[Calcul NR (M)]],0)/2+Tableau2[[#This Row],[Correction (M)]]</f>
        <v>0</v>
      </c>
      <c r="P335" s="13">
        <v>100</v>
      </c>
      <c r="Q335" s="18">
        <v>100</v>
      </c>
      <c r="R335" s="16">
        <f>MAX(ROUND(R334+IF(X334&lt;GLYCT3_MIN,-INCR_ALGO*IF(V334&gt;10,2,1),0)+IF(AND(X334&gt;GLYCT3_MAX,X333&gt;GLYCT3_MAX,X332&gt;GLYCT3_MAX),INCR_ALGO*IF(V334&gt;10,2,1),0),2),0)</f>
        <v>1</v>
      </c>
      <c r="S335" s="16">
        <v>0</v>
      </c>
      <c r="T335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35" s="21">
        <f>Tableau2[[#This Row],[Algo (S)]]*Tableau2[[#This Row],[Glucides (S)]]/10</f>
        <v>0</v>
      </c>
      <c r="V335" s="21">
        <f>ROUND(2*Tableau2[[#This Row],[Calcul NR (S)]],0)/2+Tableau2[[#This Row],[Correction (S)]]</f>
        <v>0</v>
      </c>
      <c r="W335" s="16">
        <v>10</v>
      </c>
      <c r="X335" s="18">
        <v>100</v>
      </c>
      <c r="Y335" s="21"/>
      <c r="Z335" s="22"/>
    </row>
    <row r="336" spans="1:26" x14ac:dyDescent="0.3">
      <c r="A336" s="36" t="s">
        <v>30</v>
      </c>
      <c r="B336" s="37">
        <v>45625</v>
      </c>
      <c r="C336" s="11">
        <v>100</v>
      </c>
      <c r="D336" s="19">
        <f>MAX(ROUND(D335+IF(I335&lt;GLYCT3_MIN,-INCR_ALGO*IF(H335&gt;10,2,1),0)+IF(AND(I335&gt;=GLYCT3_MAX,I334&gt;=GLYCT3_MAX,I333&gt;=GLYCT3_MAX),INCR_ALGO*IF(H335&gt;10,2,1),0),2),0)</f>
        <v>1</v>
      </c>
      <c r="E336" s="14">
        <v>0</v>
      </c>
      <c r="F336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36" s="29">
        <f>Tableau2[[#This Row],[Algo]]*Tableau2[[#This Row],[Glucides]]/10</f>
        <v>0</v>
      </c>
      <c r="H336" s="19">
        <f>ROUND(2*Tableau2[[#This Row],[Calcul NR]],0)/2+Tableau2[[#This Row],[Correction]]</f>
        <v>0</v>
      </c>
      <c r="I336" s="11">
        <v>100</v>
      </c>
      <c r="J336" s="13">
        <v>100</v>
      </c>
      <c r="K336" s="15">
        <f>MAX(ROUND(K335+IF(P335&lt;GLYCT3_MIN,-INCR_ALGO*IF(O335&gt;10,2,1),0)+IF(AND(P335&gt;=GLYCT3_MAX,P334&gt;=GLYCT3_MAX,P333&gt;=GLYCT3_MAX),INCR_ALGO*IF(O335&gt;10,2,1),0),2),0)</f>
        <v>1</v>
      </c>
      <c r="L336" s="15">
        <v>0</v>
      </c>
      <c r="M336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36" s="20">
        <f>Tableau2[[#This Row],[Algo (M)]]*Tableau2[[#This Row],[Glucides (M)]]/10</f>
        <v>0</v>
      </c>
      <c r="O336" s="20">
        <f>ROUND(2*Tableau2[[#This Row],[Calcul NR (M)]],0)/2+Tableau2[[#This Row],[Correction (M)]]</f>
        <v>0</v>
      </c>
      <c r="P336" s="13">
        <v>100</v>
      </c>
      <c r="Q336" s="18">
        <v>100</v>
      </c>
      <c r="R336" s="16">
        <f>MAX(ROUND(R335+IF(X335&lt;GLYCT3_MIN,-INCR_ALGO*IF(V335&gt;10,2,1),0)+IF(AND(X335&gt;GLYCT3_MAX,X334&gt;GLYCT3_MAX,X333&gt;GLYCT3_MAX),INCR_ALGO*IF(V335&gt;10,2,1),0),2),0)</f>
        <v>1</v>
      </c>
      <c r="S336" s="16">
        <v>0</v>
      </c>
      <c r="T336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36" s="21">
        <f>Tableau2[[#This Row],[Algo (S)]]*Tableau2[[#This Row],[Glucides (S)]]/10</f>
        <v>0</v>
      </c>
      <c r="V336" s="21">
        <f>ROUND(2*Tableau2[[#This Row],[Calcul NR (S)]],0)/2+Tableau2[[#This Row],[Correction (S)]]</f>
        <v>0</v>
      </c>
      <c r="W336" s="16">
        <v>10</v>
      </c>
      <c r="X336" s="18">
        <v>100</v>
      </c>
      <c r="Y336" s="21"/>
      <c r="Z336" s="22"/>
    </row>
    <row r="337" spans="1:26" x14ac:dyDescent="0.3">
      <c r="A337" s="36" t="s">
        <v>31</v>
      </c>
      <c r="B337" s="37">
        <v>45626</v>
      </c>
      <c r="C337" s="11">
        <v>100</v>
      </c>
      <c r="D337" s="19">
        <f>MAX(ROUND(D336+IF(I336&lt;GLYCT3_MIN,-INCR_ALGO*IF(H336&gt;10,2,1),0)+IF(AND(I336&gt;=GLYCT3_MAX,I335&gt;=GLYCT3_MAX,I334&gt;=GLYCT3_MAX),INCR_ALGO*IF(H336&gt;10,2,1),0),2),0)</f>
        <v>1</v>
      </c>
      <c r="E337" s="14">
        <v>0</v>
      </c>
      <c r="F337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37" s="29">
        <f>Tableau2[[#This Row],[Algo]]*Tableau2[[#This Row],[Glucides]]/10</f>
        <v>0</v>
      </c>
      <c r="H337" s="19">
        <f>ROUND(2*Tableau2[[#This Row],[Calcul NR]],0)/2+Tableau2[[#This Row],[Correction]]</f>
        <v>0</v>
      </c>
      <c r="I337" s="11">
        <v>100</v>
      </c>
      <c r="J337" s="13">
        <v>100</v>
      </c>
      <c r="K337" s="15">
        <f>MAX(ROUND(K336+IF(P336&lt;GLYCT3_MIN,-INCR_ALGO*IF(O336&gt;10,2,1),0)+IF(AND(P336&gt;=GLYCT3_MAX,P335&gt;=GLYCT3_MAX,P334&gt;=GLYCT3_MAX),INCR_ALGO*IF(O336&gt;10,2,1),0),2),0)</f>
        <v>1</v>
      </c>
      <c r="L337" s="15">
        <v>0</v>
      </c>
      <c r="M337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37" s="20">
        <f>Tableau2[[#This Row],[Algo (M)]]*Tableau2[[#This Row],[Glucides (M)]]/10</f>
        <v>0</v>
      </c>
      <c r="O337" s="20">
        <f>ROUND(2*Tableau2[[#This Row],[Calcul NR (M)]],0)/2+Tableau2[[#This Row],[Correction (M)]]</f>
        <v>0</v>
      </c>
      <c r="P337" s="13">
        <v>100</v>
      </c>
      <c r="Q337" s="18">
        <v>100</v>
      </c>
      <c r="R337" s="16">
        <f>MAX(ROUND(R336+IF(X336&lt;GLYCT3_MIN,-INCR_ALGO*IF(V336&gt;10,2,1),0)+IF(AND(X336&gt;GLYCT3_MAX,X335&gt;GLYCT3_MAX,X334&gt;GLYCT3_MAX),INCR_ALGO*IF(V336&gt;10,2,1),0),2),0)</f>
        <v>1</v>
      </c>
      <c r="S337" s="16">
        <v>0</v>
      </c>
      <c r="T337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37" s="21">
        <f>Tableau2[[#This Row],[Algo (S)]]*Tableau2[[#This Row],[Glucides (S)]]/10</f>
        <v>0</v>
      </c>
      <c r="V337" s="21">
        <f>ROUND(2*Tableau2[[#This Row],[Calcul NR (S)]],0)/2+Tableau2[[#This Row],[Correction (S)]]</f>
        <v>0</v>
      </c>
      <c r="W337" s="16">
        <v>10</v>
      </c>
      <c r="X337" s="18">
        <v>100</v>
      </c>
      <c r="Y337" s="21"/>
      <c r="Z337" s="22"/>
    </row>
    <row r="338" spans="1:26" x14ac:dyDescent="0.3">
      <c r="A338" s="36" t="s">
        <v>32</v>
      </c>
      <c r="B338" s="37">
        <v>45627</v>
      </c>
      <c r="C338" s="11">
        <v>100</v>
      </c>
      <c r="D338" s="19">
        <f>MAX(ROUND(D337+IF(I337&lt;GLYCT3_MIN,-INCR_ALGO*IF(H337&gt;10,2,1),0)+IF(AND(I337&gt;=GLYCT3_MAX,I336&gt;=GLYCT3_MAX,I335&gt;=GLYCT3_MAX),INCR_ALGO*IF(H337&gt;10,2,1),0),2),0)</f>
        <v>1</v>
      </c>
      <c r="E338" s="14">
        <v>0</v>
      </c>
      <c r="F338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38" s="29">
        <f>Tableau2[[#This Row],[Algo]]*Tableau2[[#This Row],[Glucides]]/10</f>
        <v>0</v>
      </c>
      <c r="H338" s="19">
        <f>ROUND(2*Tableau2[[#This Row],[Calcul NR]],0)/2+Tableau2[[#This Row],[Correction]]</f>
        <v>0</v>
      </c>
      <c r="I338" s="11">
        <v>100</v>
      </c>
      <c r="J338" s="13">
        <v>100</v>
      </c>
      <c r="K338" s="15">
        <f>MAX(ROUND(K337+IF(P337&lt;GLYCT3_MIN,-INCR_ALGO*IF(O337&gt;10,2,1),0)+IF(AND(P337&gt;=GLYCT3_MAX,P336&gt;=GLYCT3_MAX,P335&gt;=GLYCT3_MAX),INCR_ALGO*IF(O337&gt;10,2,1),0),2),0)</f>
        <v>1</v>
      </c>
      <c r="L338" s="15">
        <v>0</v>
      </c>
      <c r="M338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38" s="20">
        <f>Tableau2[[#This Row],[Algo (M)]]*Tableau2[[#This Row],[Glucides (M)]]/10</f>
        <v>0</v>
      </c>
      <c r="O338" s="20">
        <f>ROUND(2*Tableau2[[#This Row],[Calcul NR (M)]],0)/2+Tableau2[[#This Row],[Correction (M)]]</f>
        <v>0</v>
      </c>
      <c r="P338" s="13">
        <v>100</v>
      </c>
      <c r="Q338" s="18">
        <v>100</v>
      </c>
      <c r="R338" s="16">
        <f>MAX(ROUND(R337+IF(X337&lt;GLYCT3_MIN,-INCR_ALGO*IF(V337&gt;10,2,1),0)+IF(AND(X337&gt;GLYCT3_MAX,X336&gt;GLYCT3_MAX,X335&gt;GLYCT3_MAX),INCR_ALGO*IF(V337&gt;10,2,1),0),2),0)</f>
        <v>1</v>
      </c>
      <c r="S338" s="16">
        <v>0</v>
      </c>
      <c r="T338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38" s="21">
        <f>Tableau2[[#This Row],[Algo (S)]]*Tableau2[[#This Row],[Glucides (S)]]/10</f>
        <v>0</v>
      </c>
      <c r="V338" s="21">
        <f>ROUND(2*Tableau2[[#This Row],[Calcul NR (S)]],0)/2+Tableau2[[#This Row],[Correction (S)]]</f>
        <v>0</v>
      </c>
      <c r="W338" s="16">
        <v>10</v>
      </c>
      <c r="X338" s="18">
        <v>100</v>
      </c>
      <c r="Y338" s="21"/>
      <c r="Z338" s="22"/>
    </row>
    <row r="339" spans="1:26" x14ac:dyDescent="0.3">
      <c r="A339" s="36" t="s">
        <v>28</v>
      </c>
      <c r="B339" s="37">
        <v>45628</v>
      </c>
      <c r="C339" s="11">
        <v>100</v>
      </c>
      <c r="D339" s="19">
        <f>MAX(ROUND(D338+IF(I338&lt;GLYCT3_MIN,-INCR_ALGO*IF(H338&gt;10,2,1),0)+IF(AND(I338&gt;=GLYCT3_MAX,I337&gt;=GLYCT3_MAX,I336&gt;=GLYCT3_MAX),INCR_ALGO*IF(H338&gt;10,2,1),0),2),0)</f>
        <v>1</v>
      </c>
      <c r="E339" s="14">
        <v>0</v>
      </c>
      <c r="F339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39" s="29">
        <f>Tableau2[[#This Row],[Algo]]*Tableau2[[#This Row],[Glucides]]/10</f>
        <v>0</v>
      </c>
      <c r="H339" s="19">
        <f>ROUND(2*Tableau2[[#This Row],[Calcul NR]],0)/2+Tableau2[[#This Row],[Correction]]</f>
        <v>0</v>
      </c>
      <c r="I339" s="11">
        <v>100</v>
      </c>
      <c r="J339" s="13">
        <v>100</v>
      </c>
      <c r="K339" s="15">
        <f>MAX(ROUND(K338+IF(P338&lt;GLYCT3_MIN,-INCR_ALGO*IF(O338&gt;10,2,1),0)+IF(AND(P338&gt;=GLYCT3_MAX,P337&gt;=GLYCT3_MAX,P336&gt;=GLYCT3_MAX),INCR_ALGO*IF(O338&gt;10,2,1),0),2),0)</f>
        <v>1</v>
      </c>
      <c r="L339" s="15">
        <v>0</v>
      </c>
      <c r="M339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39" s="20">
        <f>Tableau2[[#This Row],[Algo (M)]]*Tableau2[[#This Row],[Glucides (M)]]/10</f>
        <v>0</v>
      </c>
      <c r="O339" s="20">
        <f>ROUND(2*Tableau2[[#This Row],[Calcul NR (M)]],0)/2+Tableau2[[#This Row],[Correction (M)]]</f>
        <v>0</v>
      </c>
      <c r="P339" s="13">
        <v>100</v>
      </c>
      <c r="Q339" s="18">
        <v>100</v>
      </c>
      <c r="R339" s="16">
        <f>MAX(ROUND(R338+IF(X338&lt;GLYCT3_MIN,-INCR_ALGO*IF(V338&gt;10,2,1),0)+IF(AND(X338&gt;GLYCT3_MAX,X337&gt;GLYCT3_MAX,X336&gt;GLYCT3_MAX),INCR_ALGO*IF(V338&gt;10,2,1),0),2),0)</f>
        <v>1</v>
      </c>
      <c r="S339" s="16">
        <v>0</v>
      </c>
      <c r="T339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39" s="21">
        <f>Tableau2[[#This Row],[Algo (S)]]*Tableau2[[#This Row],[Glucides (S)]]/10</f>
        <v>0</v>
      </c>
      <c r="V339" s="21">
        <f>ROUND(2*Tableau2[[#This Row],[Calcul NR (S)]],0)/2+Tableau2[[#This Row],[Correction (S)]]</f>
        <v>0</v>
      </c>
      <c r="W339" s="16">
        <v>10</v>
      </c>
      <c r="X339" s="18">
        <v>100</v>
      </c>
      <c r="Y339" s="21"/>
      <c r="Z339" s="22"/>
    </row>
    <row r="340" spans="1:26" x14ac:dyDescent="0.3">
      <c r="A340" s="36" t="s">
        <v>27</v>
      </c>
      <c r="B340" s="37">
        <v>45629</v>
      </c>
      <c r="C340" s="11">
        <v>100</v>
      </c>
      <c r="D340" s="19">
        <f>MAX(ROUND(D339+IF(I339&lt;GLYCT3_MIN,-INCR_ALGO*IF(H339&gt;10,2,1),0)+IF(AND(I339&gt;=GLYCT3_MAX,I338&gt;=GLYCT3_MAX,I337&gt;=GLYCT3_MAX),INCR_ALGO*IF(H339&gt;10,2,1),0),2),0)</f>
        <v>1</v>
      </c>
      <c r="E340" s="14">
        <v>0</v>
      </c>
      <c r="F340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40" s="29">
        <f>Tableau2[[#This Row],[Algo]]*Tableau2[[#This Row],[Glucides]]/10</f>
        <v>0</v>
      </c>
      <c r="H340" s="19">
        <f>ROUND(2*Tableau2[[#This Row],[Calcul NR]],0)/2+Tableau2[[#This Row],[Correction]]</f>
        <v>0</v>
      </c>
      <c r="I340" s="11">
        <v>100</v>
      </c>
      <c r="J340" s="13">
        <v>100</v>
      </c>
      <c r="K340" s="15">
        <f>MAX(ROUND(K339+IF(P339&lt;GLYCT3_MIN,-INCR_ALGO*IF(O339&gt;10,2,1),0)+IF(AND(P339&gt;=GLYCT3_MAX,P338&gt;=GLYCT3_MAX,P337&gt;=GLYCT3_MAX),INCR_ALGO*IF(O339&gt;10,2,1),0),2),0)</f>
        <v>1</v>
      </c>
      <c r="L340" s="15">
        <v>0</v>
      </c>
      <c r="M340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40" s="20">
        <f>Tableau2[[#This Row],[Algo (M)]]*Tableau2[[#This Row],[Glucides (M)]]/10</f>
        <v>0</v>
      </c>
      <c r="O340" s="20">
        <f>ROUND(2*Tableau2[[#This Row],[Calcul NR (M)]],0)/2+Tableau2[[#This Row],[Correction (M)]]</f>
        <v>0</v>
      </c>
      <c r="P340" s="13">
        <v>100</v>
      </c>
      <c r="Q340" s="18">
        <v>100</v>
      </c>
      <c r="R340" s="16">
        <f>MAX(ROUND(R339+IF(X339&lt;GLYCT3_MIN,-INCR_ALGO*IF(V339&gt;10,2,1),0)+IF(AND(X339&gt;GLYCT3_MAX,X338&gt;GLYCT3_MAX,X337&gt;GLYCT3_MAX),INCR_ALGO*IF(V339&gt;10,2,1),0),2),0)</f>
        <v>1</v>
      </c>
      <c r="S340" s="16">
        <v>0</v>
      </c>
      <c r="T340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40" s="21">
        <f>Tableau2[[#This Row],[Algo (S)]]*Tableau2[[#This Row],[Glucides (S)]]/10</f>
        <v>0</v>
      </c>
      <c r="V340" s="21">
        <f>ROUND(2*Tableau2[[#This Row],[Calcul NR (S)]],0)/2+Tableau2[[#This Row],[Correction (S)]]</f>
        <v>0</v>
      </c>
      <c r="W340" s="16">
        <v>10</v>
      </c>
      <c r="X340" s="18">
        <v>100</v>
      </c>
      <c r="Y340" s="21"/>
      <c r="Z340" s="22"/>
    </row>
    <row r="341" spans="1:26" x14ac:dyDescent="0.3">
      <c r="A341" s="36" t="s">
        <v>33</v>
      </c>
      <c r="B341" s="37">
        <v>45630</v>
      </c>
      <c r="C341" s="11">
        <v>100</v>
      </c>
      <c r="D341" s="19">
        <f>MAX(ROUND(D340+IF(I340&lt;GLYCT3_MIN,-INCR_ALGO*IF(H340&gt;10,2,1),0)+IF(AND(I340&gt;=GLYCT3_MAX,I339&gt;=GLYCT3_MAX,I338&gt;=GLYCT3_MAX),INCR_ALGO*IF(H340&gt;10,2,1),0),2),0)</f>
        <v>1</v>
      </c>
      <c r="E341" s="14">
        <v>0</v>
      </c>
      <c r="F341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41" s="29">
        <f>Tableau2[[#This Row],[Algo]]*Tableau2[[#This Row],[Glucides]]/10</f>
        <v>0</v>
      </c>
      <c r="H341" s="19">
        <f>ROUND(2*Tableau2[[#This Row],[Calcul NR]],0)/2+Tableau2[[#This Row],[Correction]]</f>
        <v>0</v>
      </c>
      <c r="I341" s="11">
        <v>100</v>
      </c>
      <c r="J341" s="13">
        <v>100</v>
      </c>
      <c r="K341" s="15">
        <f>MAX(ROUND(K340+IF(P340&lt;GLYCT3_MIN,-INCR_ALGO*IF(O340&gt;10,2,1),0)+IF(AND(P340&gt;=GLYCT3_MAX,P339&gt;=GLYCT3_MAX,P338&gt;=GLYCT3_MAX),INCR_ALGO*IF(O340&gt;10,2,1),0),2),0)</f>
        <v>1</v>
      </c>
      <c r="L341" s="15">
        <v>0</v>
      </c>
      <c r="M341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41" s="20">
        <f>Tableau2[[#This Row],[Algo (M)]]*Tableau2[[#This Row],[Glucides (M)]]/10</f>
        <v>0</v>
      </c>
      <c r="O341" s="20">
        <f>ROUND(2*Tableau2[[#This Row],[Calcul NR (M)]],0)/2+Tableau2[[#This Row],[Correction (M)]]</f>
        <v>0</v>
      </c>
      <c r="P341" s="13">
        <v>100</v>
      </c>
      <c r="Q341" s="18">
        <v>100</v>
      </c>
      <c r="R341" s="16">
        <f>MAX(ROUND(R340+IF(X340&lt;GLYCT3_MIN,-INCR_ALGO*IF(V340&gt;10,2,1),0)+IF(AND(X340&gt;GLYCT3_MAX,X339&gt;GLYCT3_MAX,X338&gt;GLYCT3_MAX),INCR_ALGO*IF(V340&gt;10,2,1),0),2),0)</f>
        <v>1</v>
      </c>
      <c r="S341" s="16">
        <v>0</v>
      </c>
      <c r="T341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41" s="21">
        <f>Tableau2[[#This Row],[Algo (S)]]*Tableau2[[#This Row],[Glucides (S)]]/10</f>
        <v>0</v>
      </c>
      <c r="V341" s="21">
        <f>ROUND(2*Tableau2[[#This Row],[Calcul NR (S)]],0)/2+Tableau2[[#This Row],[Correction (S)]]</f>
        <v>0</v>
      </c>
      <c r="W341" s="16">
        <v>10</v>
      </c>
      <c r="X341" s="18">
        <v>100</v>
      </c>
      <c r="Y341" s="21"/>
      <c r="Z341" s="22"/>
    </row>
    <row r="342" spans="1:26" x14ac:dyDescent="0.3">
      <c r="A342" s="36" t="s">
        <v>29</v>
      </c>
      <c r="B342" s="37">
        <v>45631</v>
      </c>
      <c r="C342" s="11">
        <v>100</v>
      </c>
      <c r="D342" s="19">
        <f>MAX(ROUND(D341+IF(I341&lt;GLYCT3_MIN,-INCR_ALGO*IF(H341&gt;10,2,1),0)+IF(AND(I341&gt;=GLYCT3_MAX,I340&gt;=GLYCT3_MAX,I339&gt;=GLYCT3_MAX),INCR_ALGO*IF(H341&gt;10,2,1),0),2),0)</f>
        <v>1</v>
      </c>
      <c r="E342" s="14">
        <v>0</v>
      </c>
      <c r="F342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42" s="29">
        <f>Tableau2[[#This Row],[Algo]]*Tableau2[[#This Row],[Glucides]]/10</f>
        <v>0</v>
      </c>
      <c r="H342" s="19">
        <f>ROUND(2*Tableau2[[#This Row],[Calcul NR]],0)/2+Tableau2[[#This Row],[Correction]]</f>
        <v>0</v>
      </c>
      <c r="I342" s="11">
        <v>100</v>
      </c>
      <c r="J342" s="13">
        <v>100</v>
      </c>
      <c r="K342" s="15">
        <f>MAX(ROUND(K341+IF(P341&lt;GLYCT3_MIN,-INCR_ALGO*IF(O341&gt;10,2,1),0)+IF(AND(P341&gt;=GLYCT3_MAX,P340&gt;=GLYCT3_MAX,P339&gt;=GLYCT3_MAX),INCR_ALGO*IF(O341&gt;10,2,1),0),2),0)</f>
        <v>1</v>
      </c>
      <c r="L342" s="15">
        <v>0</v>
      </c>
      <c r="M342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42" s="20">
        <f>Tableau2[[#This Row],[Algo (M)]]*Tableau2[[#This Row],[Glucides (M)]]/10</f>
        <v>0</v>
      </c>
      <c r="O342" s="20">
        <f>ROUND(2*Tableau2[[#This Row],[Calcul NR (M)]],0)/2+Tableau2[[#This Row],[Correction (M)]]</f>
        <v>0</v>
      </c>
      <c r="P342" s="13">
        <v>100</v>
      </c>
      <c r="Q342" s="18">
        <v>100</v>
      </c>
      <c r="R342" s="16">
        <f>MAX(ROUND(R341+IF(X341&lt;GLYCT3_MIN,-INCR_ALGO*IF(V341&gt;10,2,1),0)+IF(AND(X341&gt;GLYCT3_MAX,X340&gt;GLYCT3_MAX,X339&gt;GLYCT3_MAX),INCR_ALGO*IF(V341&gt;10,2,1),0),2),0)</f>
        <v>1</v>
      </c>
      <c r="S342" s="16">
        <v>0</v>
      </c>
      <c r="T342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42" s="21">
        <f>Tableau2[[#This Row],[Algo (S)]]*Tableau2[[#This Row],[Glucides (S)]]/10</f>
        <v>0</v>
      </c>
      <c r="V342" s="21">
        <f>ROUND(2*Tableau2[[#This Row],[Calcul NR (S)]],0)/2+Tableau2[[#This Row],[Correction (S)]]</f>
        <v>0</v>
      </c>
      <c r="W342" s="16">
        <v>10</v>
      </c>
      <c r="X342" s="18">
        <v>100</v>
      </c>
      <c r="Y342" s="21"/>
      <c r="Z342" s="22"/>
    </row>
    <row r="343" spans="1:26" x14ac:dyDescent="0.3">
      <c r="A343" s="36" t="s">
        <v>30</v>
      </c>
      <c r="B343" s="37">
        <v>45632</v>
      </c>
      <c r="C343" s="11">
        <v>100</v>
      </c>
      <c r="D343" s="19">
        <f>MAX(ROUND(D342+IF(I342&lt;GLYCT3_MIN,-INCR_ALGO*IF(H342&gt;10,2,1),0)+IF(AND(I342&gt;=GLYCT3_MAX,I341&gt;=GLYCT3_MAX,I340&gt;=GLYCT3_MAX),INCR_ALGO*IF(H342&gt;10,2,1),0),2),0)</f>
        <v>1</v>
      </c>
      <c r="E343" s="14">
        <v>0</v>
      </c>
      <c r="F343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43" s="29">
        <f>Tableau2[[#This Row],[Algo]]*Tableau2[[#This Row],[Glucides]]/10</f>
        <v>0</v>
      </c>
      <c r="H343" s="19">
        <f>ROUND(2*Tableau2[[#This Row],[Calcul NR]],0)/2+Tableau2[[#This Row],[Correction]]</f>
        <v>0</v>
      </c>
      <c r="I343" s="11">
        <v>100</v>
      </c>
      <c r="J343" s="13">
        <v>100</v>
      </c>
      <c r="K343" s="15">
        <f>MAX(ROUND(K342+IF(P342&lt;GLYCT3_MIN,-INCR_ALGO*IF(O342&gt;10,2,1),0)+IF(AND(P342&gt;=GLYCT3_MAX,P341&gt;=GLYCT3_MAX,P340&gt;=GLYCT3_MAX),INCR_ALGO*IF(O342&gt;10,2,1),0),2),0)</f>
        <v>1</v>
      </c>
      <c r="L343" s="15">
        <v>0</v>
      </c>
      <c r="M343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43" s="20">
        <f>Tableau2[[#This Row],[Algo (M)]]*Tableau2[[#This Row],[Glucides (M)]]/10</f>
        <v>0</v>
      </c>
      <c r="O343" s="20">
        <f>ROUND(2*Tableau2[[#This Row],[Calcul NR (M)]],0)/2+Tableau2[[#This Row],[Correction (M)]]</f>
        <v>0</v>
      </c>
      <c r="P343" s="13">
        <v>100</v>
      </c>
      <c r="Q343" s="18">
        <v>100</v>
      </c>
      <c r="R343" s="16">
        <f>MAX(ROUND(R342+IF(X342&lt;GLYCT3_MIN,-INCR_ALGO*IF(V342&gt;10,2,1),0)+IF(AND(X342&gt;GLYCT3_MAX,X341&gt;GLYCT3_MAX,X340&gt;GLYCT3_MAX),INCR_ALGO*IF(V342&gt;10,2,1),0),2),0)</f>
        <v>1</v>
      </c>
      <c r="S343" s="16">
        <v>0</v>
      </c>
      <c r="T343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43" s="21">
        <f>Tableau2[[#This Row],[Algo (S)]]*Tableau2[[#This Row],[Glucides (S)]]/10</f>
        <v>0</v>
      </c>
      <c r="V343" s="21">
        <f>ROUND(2*Tableau2[[#This Row],[Calcul NR (S)]],0)/2+Tableau2[[#This Row],[Correction (S)]]</f>
        <v>0</v>
      </c>
      <c r="W343" s="16">
        <v>10</v>
      </c>
      <c r="X343" s="18">
        <v>100</v>
      </c>
      <c r="Y343" s="21"/>
      <c r="Z343" s="22"/>
    </row>
    <row r="344" spans="1:26" x14ac:dyDescent="0.3">
      <c r="A344" s="36" t="s">
        <v>31</v>
      </c>
      <c r="B344" s="37">
        <v>45633</v>
      </c>
      <c r="C344" s="11">
        <v>100</v>
      </c>
      <c r="D344" s="19">
        <f>MAX(ROUND(D343+IF(I343&lt;GLYCT3_MIN,-INCR_ALGO*IF(H343&gt;10,2,1),0)+IF(AND(I343&gt;=GLYCT3_MAX,I342&gt;=GLYCT3_MAX,I341&gt;=GLYCT3_MAX),INCR_ALGO*IF(H343&gt;10,2,1),0),2),0)</f>
        <v>1</v>
      </c>
      <c r="E344" s="14">
        <v>0</v>
      </c>
      <c r="F344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44" s="29">
        <f>Tableau2[[#This Row],[Algo]]*Tableau2[[#This Row],[Glucides]]/10</f>
        <v>0</v>
      </c>
      <c r="H344" s="19">
        <f>ROUND(2*Tableau2[[#This Row],[Calcul NR]],0)/2+Tableau2[[#This Row],[Correction]]</f>
        <v>0</v>
      </c>
      <c r="I344" s="11">
        <v>100</v>
      </c>
      <c r="J344" s="13">
        <v>100</v>
      </c>
      <c r="K344" s="15">
        <f>MAX(ROUND(K343+IF(P343&lt;GLYCT3_MIN,-INCR_ALGO*IF(O343&gt;10,2,1),0)+IF(AND(P343&gt;=GLYCT3_MAX,P342&gt;=GLYCT3_MAX,P341&gt;=GLYCT3_MAX),INCR_ALGO*IF(O343&gt;10,2,1),0),2),0)</f>
        <v>1</v>
      </c>
      <c r="L344" s="15">
        <v>0</v>
      </c>
      <c r="M344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44" s="20">
        <f>Tableau2[[#This Row],[Algo (M)]]*Tableau2[[#This Row],[Glucides (M)]]/10</f>
        <v>0</v>
      </c>
      <c r="O344" s="20">
        <f>ROUND(2*Tableau2[[#This Row],[Calcul NR (M)]],0)/2+Tableau2[[#This Row],[Correction (M)]]</f>
        <v>0</v>
      </c>
      <c r="P344" s="13">
        <v>100</v>
      </c>
      <c r="Q344" s="18">
        <v>100</v>
      </c>
      <c r="R344" s="16">
        <f>MAX(ROUND(R343+IF(X343&lt;GLYCT3_MIN,-INCR_ALGO*IF(V343&gt;10,2,1),0)+IF(AND(X343&gt;GLYCT3_MAX,X342&gt;GLYCT3_MAX,X341&gt;GLYCT3_MAX),INCR_ALGO*IF(V343&gt;10,2,1),0),2),0)</f>
        <v>1</v>
      </c>
      <c r="S344" s="16">
        <v>0</v>
      </c>
      <c r="T344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44" s="21">
        <f>Tableau2[[#This Row],[Algo (S)]]*Tableau2[[#This Row],[Glucides (S)]]/10</f>
        <v>0</v>
      </c>
      <c r="V344" s="21">
        <f>ROUND(2*Tableau2[[#This Row],[Calcul NR (S)]],0)/2+Tableau2[[#This Row],[Correction (S)]]</f>
        <v>0</v>
      </c>
      <c r="W344" s="16">
        <v>10</v>
      </c>
      <c r="X344" s="18">
        <v>100</v>
      </c>
      <c r="Y344" s="21"/>
      <c r="Z344" s="22"/>
    </row>
    <row r="345" spans="1:26" x14ac:dyDescent="0.3">
      <c r="A345" s="36" t="s">
        <v>32</v>
      </c>
      <c r="B345" s="37">
        <v>45634</v>
      </c>
      <c r="C345" s="11">
        <v>100</v>
      </c>
      <c r="D345" s="19">
        <f>MAX(ROUND(D344+IF(I344&lt;GLYCT3_MIN,-INCR_ALGO*IF(H344&gt;10,2,1),0)+IF(AND(I344&gt;=GLYCT3_MAX,I343&gt;=GLYCT3_MAX,I342&gt;=GLYCT3_MAX),INCR_ALGO*IF(H344&gt;10,2,1),0),2),0)</f>
        <v>1</v>
      </c>
      <c r="E345" s="14">
        <v>0</v>
      </c>
      <c r="F345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45" s="29">
        <f>Tableau2[[#This Row],[Algo]]*Tableau2[[#This Row],[Glucides]]/10</f>
        <v>0</v>
      </c>
      <c r="H345" s="19">
        <f>ROUND(2*Tableau2[[#This Row],[Calcul NR]],0)/2+Tableau2[[#This Row],[Correction]]</f>
        <v>0</v>
      </c>
      <c r="I345" s="11">
        <v>100</v>
      </c>
      <c r="J345" s="13">
        <v>100</v>
      </c>
      <c r="K345" s="15">
        <f>MAX(ROUND(K344+IF(P344&lt;GLYCT3_MIN,-INCR_ALGO*IF(O344&gt;10,2,1),0)+IF(AND(P344&gt;=GLYCT3_MAX,P343&gt;=GLYCT3_MAX,P342&gt;=GLYCT3_MAX),INCR_ALGO*IF(O344&gt;10,2,1),0),2),0)</f>
        <v>1</v>
      </c>
      <c r="L345" s="15">
        <v>0</v>
      </c>
      <c r="M345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45" s="20">
        <f>Tableau2[[#This Row],[Algo (M)]]*Tableau2[[#This Row],[Glucides (M)]]/10</f>
        <v>0</v>
      </c>
      <c r="O345" s="20">
        <f>ROUND(2*Tableau2[[#This Row],[Calcul NR (M)]],0)/2+Tableau2[[#This Row],[Correction (M)]]</f>
        <v>0</v>
      </c>
      <c r="P345" s="13">
        <v>100</v>
      </c>
      <c r="Q345" s="18">
        <v>100</v>
      </c>
      <c r="R345" s="16">
        <f>MAX(ROUND(R344+IF(X344&lt;GLYCT3_MIN,-INCR_ALGO*IF(V344&gt;10,2,1),0)+IF(AND(X344&gt;GLYCT3_MAX,X343&gt;GLYCT3_MAX,X342&gt;GLYCT3_MAX),INCR_ALGO*IF(V344&gt;10,2,1),0),2),0)</f>
        <v>1</v>
      </c>
      <c r="S345" s="16">
        <v>0</v>
      </c>
      <c r="T345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45" s="21">
        <f>Tableau2[[#This Row],[Algo (S)]]*Tableau2[[#This Row],[Glucides (S)]]/10</f>
        <v>0</v>
      </c>
      <c r="V345" s="21">
        <f>ROUND(2*Tableau2[[#This Row],[Calcul NR (S)]],0)/2+Tableau2[[#This Row],[Correction (S)]]</f>
        <v>0</v>
      </c>
      <c r="W345" s="16">
        <v>10</v>
      </c>
      <c r="X345" s="18">
        <v>100</v>
      </c>
      <c r="Y345" s="21"/>
      <c r="Z345" s="22"/>
    </row>
    <row r="346" spans="1:26" x14ac:dyDescent="0.3">
      <c r="A346" s="36" t="s">
        <v>28</v>
      </c>
      <c r="B346" s="37">
        <v>45635</v>
      </c>
      <c r="C346" s="11">
        <v>100</v>
      </c>
      <c r="D346" s="19">
        <f>MAX(ROUND(D345+IF(I345&lt;GLYCT3_MIN,-INCR_ALGO*IF(H345&gt;10,2,1),0)+IF(AND(I345&gt;=GLYCT3_MAX,I344&gt;=GLYCT3_MAX,I343&gt;=GLYCT3_MAX),INCR_ALGO*IF(H345&gt;10,2,1),0),2),0)</f>
        <v>1</v>
      </c>
      <c r="E346" s="14">
        <v>0</v>
      </c>
      <c r="F346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46" s="29">
        <f>Tableau2[[#This Row],[Algo]]*Tableau2[[#This Row],[Glucides]]/10</f>
        <v>0</v>
      </c>
      <c r="H346" s="19">
        <f>ROUND(2*Tableau2[[#This Row],[Calcul NR]],0)/2+Tableau2[[#This Row],[Correction]]</f>
        <v>0</v>
      </c>
      <c r="I346" s="11">
        <v>100</v>
      </c>
      <c r="J346" s="13">
        <v>100</v>
      </c>
      <c r="K346" s="15">
        <f>MAX(ROUND(K345+IF(P345&lt;GLYCT3_MIN,-INCR_ALGO*IF(O345&gt;10,2,1),0)+IF(AND(P345&gt;=GLYCT3_MAX,P344&gt;=GLYCT3_MAX,P343&gt;=GLYCT3_MAX),INCR_ALGO*IF(O345&gt;10,2,1),0),2),0)</f>
        <v>1</v>
      </c>
      <c r="L346" s="15">
        <v>0</v>
      </c>
      <c r="M346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46" s="20">
        <f>Tableau2[[#This Row],[Algo (M)]]*Tableau2[[#This Row],[Glucides (M)]]/10</f>
        <v>0</v>
      </c>
      <c r="O346" s="20">
        <f>ROUND(2*Tableau2[[#This Row],[Calcul NR (M)]],0)/2+Tableau2[[#This Row],[Correction (M)]]</f>
        <v>0</v>
      </c>
      <c r="P346" s="13">
        <v>100</v>
      </c>
      <c r="Q346" s="18">
        <v>100</v>
      </c>
      <c r="R346" s="16">
        <f>MAX(ROUND(R345+IF(X345&lt;GLYCT3_MIN,-INCR_ALGO*IF(V345&gt;10,2,1),0)+IF(AND(X345&gt;GLYCT3_MAX,X344&gt;GLYCT3_MAX,X343&gt;GLYCT3_MAX),INCR_ALGO*IF(V345&gt;10,2,1),0),2),0)</f>
        <v>1</v>
      </c>
      <c r="S346" s="16">
        <v>0</v>
      </c>
      <c r="T346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46" s="21">
        <f>Tableau2[[#This Row],[Algo (S)]]*Tableau2[[#This Row],[Glucides (S)]]/10</f>
        <v>0</v>
      </c>
      <c r="V346" s="21">
        <f>ROUND(2*Tableau2[[#This Row],[Calcul NR (S)]],0)/2+Tableau2[[#This Row],[Correction (S)]]</f>
        <v>0</v>
      </c>
      <c r="W346" s="16">
        <v>10</v>
      </c>
      <c r="X346" s="18">
        <v>100</v>
      </c>
      <c r="Y346" s="21"/>
      <c r="Z346" s="22"/>
    </row>
    <row r="347" spans="1:26" x14ac:dyDescent="0.3">
      <c r="A347" s="36" t="s">
        <v>27</v>
      </c>
      <c r="B347" s="37">
        <v>45636</v>
      </c>
      <c r="C347" s="11">
        <v>100</v>
      </c>
      <c r="D347" s="19">
        <f>MAX(ROUND(D346+IF(I346&lt;GLYCT3_MIN,-INCR_ALGO*IF(H346&gt;10,2,1),0)+IF(AND(I346&gt;=GLYCT3_MAX,I345&gt;=GLYCT3_MAX,I344&gt;=GLYCT3_MAX),INCR_ALGO*IF(H346&gt;10,2,1),0),2),0)</f>
        <v>1</v>
      </c>
      <c r="E347" s="14">
        <v>0</v>
      </c>
      <c r="F347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47" s="29">
        <f>Tableau2[[#This Row],[Algo]]*Tableau2[[#This Row],[Glucides]]/10</f>
        <v>0</v>
      </c>
      <c r="H347" s="19">
        <f>ROUND(2*Tableau2[[#This Row],[Calcul NR]],0)/2+Tableau2[[#This Row],[Correction]]</f>
        <v>0</v>
      </c>
      <c r="I347" s="11">
        <v>100</v>
      </c>
      <c r="J347" s="13">
        <v>100</v>
      </c>
      <c r="K347" s="15">
        <f>MAX(ROUND(K346+IF(P346&lt;GLYCT3_MIN,-INCR_ALGO*IF(O346&gt;10,2,1),0)+IF(AND(P346&gt;=GLYCT3_MAX,P345&gt;=GLYCT3_MAX,P344&gt;=GLYCT3_MAX),INCR_ALGO*IF(O346&gt;10,2,1),0),2),0)</f>
        <v>1</v>
      </c>
      <c r="L347" s="15">
        <v>0</v>
      </c>
      <c r="M347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47" s="20">
        <f>Tableau2[[#This Row],[Algo (M)]]*Tableau2[[#This Row],[Glucides (M)]]/10</f>
        <v>0</v>
      </c>
      <c r="O347" s="20">
        <f>ROUND(2*Tableau2[[#This Row],[Calcul NR (M)]],0)/2+Tableau2[[#This Row],[Correction (M)]]</f>
        <v>0</v>
      </c>
      <c r="P347" s="13">
        <v>100</v>
      </c>
      <c r="Q347" s="18">
        <v>100</v>
      </c>
      <c r="R347" s="16">
        <f>MAX(ROUND(R346+IF(X346&lt;GLYCT3_MIN,-INCR_ALGO*IF(V346&gt;10,2,1),0)+IF(AND(X346&gt;GLYCT3_MAX,X345&gt;GLYCT3_MAX,X344&gt;GLYCT3_MAX),INCR_ALGO*IF(V346&gt;10,2,1),0),2),0)</f>
        <v>1</v>
      </c>
      <c r="S347" s="16">
        <v>0</v>
      </c>
      <c r="T347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47" s="21">
        <f>Tableau2[[#This Row],[Algo (S)]]*Tableau2[[#This Row],[Glucides (S)]]/10</f>
        <v>0</v>
      </c>
      <c r="V347" s="21">
        <f>ROUND(2*Tableau2[[#This Row],[Calcul NR (S)]],0)/2+Tableau2[[#This Row],[Correction (S)]]</f>
        <v>0</v>
      </c>
      <c r="W347" s="16">
        <v>10</v>
      </c>
      <c r="X347" s="18">
        <v>100</v>
      </c>
      <c r="Y347" s="21"/>
      <c r="Z347" s="22"/>
    </row>
    <row r="348" spans="1:26" x14ac:dyDescent="0.3">
      <c r="A348" s="36" t="s">
        <v>33</v>
      </c>
      <c r="B348" s="37">
        <v>45637</v>
      </c>
      <c r="C348" s="11">
        <v>100</v>
      </c>
      <c r="D348" s="19">
        <f>MAX(ROUND(D347+IF(I347&lt;GLYCT3_MIN,-INCR_ALGO*IF(H347&gt;10,2,1),0)+IF(AND(I347&gt;=GLYCT3_MAX,I346&gt;=GLYCT3_MAX,I345&gt;=GLYCT3_MAX),INCR_ALGO*IF(H347&gt;10,2,1),0),2),0)</f>
        <v>1</v>
      </c>
      <c r="E348" s="14">
        <v>0</v>
      </c>
      <c r="F348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48" s="29">
        <f>Tableau2[[#This Row],[Algo]]*Tableau2[[#This Row],[Glucides]]/10</f>
        <v>0</v>
      </c>
      <c r="H348" s="19">
        <f>ROUND(2*Tableau2[[#This Row],[Calcul NR]],0)/2+Tableau2[[#This Row],[Correction]]</f>
        <v>0</v>
      </c>
      <c r="I348" s="11">
        <v>100</v>
      </c>
      <c r="J348" s="13">
        <v>100</v>
      </c>
      <c r="K348" s="15">
        <f>MAX(ROUND(K347+IF(P347&lt;GLYCT3_MIN,-INCR_ALGO*IF(O347&gt;10,2,1),0)+IF(AND(P347&gt;=GLYCT3_MAX,P346&gt;=GLYCT3_MAX,P345&gt;=GLYCT3_MAX),INCR_ALGO*IF(O347&gt;10,2,1),0),2),0)</f>
        <v>1</v>
      </c>
      <c r="L348" s="15">
        <v>0</v>
      </c>
      <c r="M348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48" s="20">
        <f>Tableau2[[#This Row],[Algo (M)]]*Tableau2[[#This Row],[Glucides (M)]]/10</f>
        <v>0</v>
      </c>
      <c r="O348" s="20">
        <f>ROUND(2*Tableau2[[#This Row],[Calcul NR (M)]],0)/2+Tableau2[[#This Row],[Correction (M)]]</f>
        <v>0</v>
      </c>
      <c r="P348" s="13">
        <v>100</v>
      </c>
      <c r="Q348" s="18">
        <v>100</v>
      </c>
      <c r="R348" s="16">
        <f>MAX(ROUND(R347+IF(X347&lt;GLYCT3_MIN,-INCR_ALGO*IF(V347&gt;10,2,1),0)+IF(AND(X347&gt;GLYCT3_MAX,X346&gt;GLYCT3_MAX,X345&gt;GLYCT3_MAX),INCR_ALGO*IF(V347&gt;10,2,1),0),2),0)</f>
        <v>1</v>
      </c>
      <c r="S348" s="16">
        <v>0</v>
      </c>
      <c r="T348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48" s="21">
        <f>Tableau2[[#This Row],[Algo (S)]]*Tableau2[[#This Row],[Glucides (S)]]/10</f>
        <v>0</v>
      </c>
      <c r="V348" s="21">
        <f>ROUND(2*Tableau2[[#This Row],[Calcul NR (S)]],0)/2+Tableau2[[#This Row],[Correction (S)]]</f>
        <v>0</v>
      </c>
      <c r="W348" s="16">
        <v>10</v>
      </c>
      <c r="X348" s="18">
        <v>100</v>
      </c>
      <c r="Y348" s="21"/>
      <c r="Z348" s="22"/>
    </row>
    <row r="349" spans="1:26" x14ac:dyDescent="0.3">
      <c r="A349" s="36" t="s">
        <v>29</v>
      </c>
      <c r="B349" s="37">
        <v>45638</v>
      </c>
      <c r="C349" s="11">
        <v>100</v>
      </c>
      <c r="D349" s="19">
        <f>MAX(ROUND(D348+IF(I348&lt;GLYCT3_MIN,-INCR_ALGO*IF(H348&gt;10,2,1),0)+IF(AND(I348&gt;=GLYCT3_MAX,I347&gt;=GLYCT3_MAX,I346&gt;=GLYCT3_MAX),INCR_ALGO*IF(H348&gt;10,2,1),0),2),0)</f>
        <v>1</v>
      </c>
      <c r="E349" s="14">
        <v>0</v>
      </c>
      <c r="F349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49" s="29">
        <f>Tableau2[[#This Row],[Algo]]*Tableau2[[#This Row],[Glucides]]/10</f>
        <v>0</v>
      </c>
      <c r="H349" s="19">
        <f>ROUND(2*Tableau2[[#This Row],[Calcul NR]],0)/2+Tableau2[[#This Row],[Correction]]</f>
        <v>0</v>
      </c>
      <c r="I349" s="11">
        <v>100</v>
      </c>
      <c r="J349" s="13">
        <v>100</v>
      </c>
      <c r="K349" s="15">
        <f>MAX(ROUND(K348+IF(P348&lt;GLYCT3_MIN,-INCR_ALGO*IF(O348&gt;10,2,1),0)+IF(AND(P348&gt;=GLYCT3_MAX,P347&gt;=GLYCT3_MAX,P346&gt;=GLYCT3_MAX),INCR_ALGO*IF(O348&gt;10,2,1),0),2),0)</f>
        <v>1</v>
      </c>
      <c r="L349" s="15">
        <v>0</v>
      </c>
      <c r="M349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49" s="20">
        <f>Tableau2[[#This Row],[Algo (M)]]*Tableau2[[#This Row],[Glucides (M)]]/10</f>
        <v>0</v>
      </c>
      <c r="O349" s="20">
        <f>ROUND(2*Tableau2[[#This Row],[Calcul NR (M)]],0)/2+Tableau2[[#This Row],[Correction (M)]]</f>
        <v>0</v>
      </c>
      <c r="P349" s="13">
        <v>100</v>
      </c>
      <c r="Q349" s="18">
        <v>100</v>
      </c>
      <c r="R349" s="16">
        <f>MAX(ROUND(R348+IF(X348&lt;GLYCT3_MIN,-INCR_ALGO*IF(V348&gt;10,2,1),0)+IF(AND(X348&gt;GLYCT3_MAX,X347&gt;GLYCT3_MAX,X346&gt;GLYCT3_MAX),INCR_ALGO*IF(V348&gt;10,2,1),0),2),0)</f>
        <v>1</v>
      </c>
      <c r="S349" s="16">
        <v>0</v>
      </c>
      <c r="T349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49" s="21">
        <f>Tableau2[[#This Row],[Algo (S)]]*Tableau2[[#This Row],[Glucides (S)]]/10</f>
        <v>0</v>
      </c>
      <c r="V349" s="21">
        <f>ROUND(2*Tableau2[[#This Row],[Calcul NR (S)]],0)/2+Tableau2[[#This Row],[Correction (S)]]</f>
        <v>0</v>
      </c>
      <c r="W349" s="16">
        <v>10</v>
      </c>
      <c r="X349" s="18">
        <v>100</v>
      </c>
      <c r="Y349" s="21"/>
      <c r="Z349" s="22"/>
    </row>
    <row r="350" spans="1:26" x14ac:dyDescent="0.3">
      <c r="A350" s="36" t="s">
        <v>30</v>
      </c>
      <c r="B350" s="37">
        <v>45639</v>
      </c>
      <c r="C350" s="11">
        <v>100</v>
      </c>
      <c r="D350" s="19">
        <f>MAX(ROUND(D349+IF(I349&lt;GLYCT3_MIN,-INCR_ALGO*IF(H349&gt;10,2,1),0)+IF(AND(I349&gt;=GLYCT3_MAX,I348&gt;=GLYCT3_MAX,I347&gt;=GLYCT3_MAX),INCR_ALGO*IF(H349&gt;10,2,1),0),2),0)</f>
        <v>1</v>
      </c>
      <c r="E350" s="14">
        <v>0</v>
      </c>
      <c r="F350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50" s="29">
        <f>Tableau2[[#This Row],[Algo]]*Tableau2[[#This Row],[Glucides]]/10</f>
        <v>0</v>
      </c>
      <c r="H350" s="19">
        <f>ROUND(2*Tableau2[[#This Row],[Calcul NR]],0)/2+Tableau2[[#This Row],[Correction]]</f>
        <v>0</v>
      </c>
      <c r="I350" s="11">
        <v>100</v>
      </c>
      <c r="J350" s="13">
        <v>100</v>
      </c>
      <c r="K350" s="15">
        <f>MAX(ROUND(K349+IF(P349&lt;GLYCT3_MIN,-INCR_ALGO*IF(O349&gt;10,2,1),0)+IF(AND(P349&gt;=GLYCT3_MAX,P348&gt;=GLYCT3_MAX,P347&gt;=GLYCT3_MAX),INCR_ALGO*IF(O349&gt;10,2,1),0),2),0)</f>
        <v>1</v>
      </c>
      <c r="L350" s="15">
        <v>0</v>
      </c>
      <c r="M350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50" s="20">
        <f>Tableau2[[#This Row],[Algo (M)]]*Tableau2[[#This Row],[Glucides (M)]]/10</f>
        <v>0</v>
      </c>
      <c r="O350" s="20">
        <f>ROUND(2*Tableau2[[#This Row],[Calcul NR (M)]],0)/2+Tableau2[[#This Row],[Correction (M)]]</f>
        <v>0</v>
      </c>
      <c r="P350" s="13">
        <v>100</v>
      </c>
      <c r="Q350" s="18">
        <v>100</v>
      </c>
      <c r="R350" s="16">
        <f>MAX(ROUND(R349+IF(X349&lt;GLYCT3_MIN,-INCR_ALGO*IF(V349&gt;10,2,1),0)+IF(AND(X349&gt;GLYCT3_MAX,X348&gt;GLYCT3_MAX,X347&gt;GLYCT3_MAX),INCR_ALGO*IF(V349&gt;10,2,1),0),2),0)</f>
        <v>1</v>
      </c>
      <c r="S350" s="16">
        <v>0</v>
      </c>
      <c r="T350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50" s="21">
        <f>Tableau2[[#This Row],[Algo (S)]]*Tableau2[[#This Row],[Glucides (S)]]/10</f>
        <v>0</v>
      </c>
      <c r="V350" s="21">
        <f>ROUND(2*Tableau2[[#This Row],[Calcul NR (S)]],0)/2+Tableau2[[#This Row],[Correction (S)]]</f>
        <v>0</v>
      </c>
      <c r="W350" s="16">
        <v>10</v>
      </c>
      <c r="X350" s="18">
        <v>100</v>
      </c>
      <c r="Y350" s="21"/>
      <c r="Z350" s="22"/>
    </row>
    <row r="351" spans="1:26" x14ac:dyDescent="0.3">
      <c r="A351" s="36" t="s">
        <v>31</v>
      </c>
      <c r="B351" s="37">
        <v>45640</v>
      </c>
      <c r="C351" s="11">
        <v>100</v>
      </c>
      <c r="D351" s="19">
        <f>MAX(ROUND(D350+IF(I350&lt;GLYCT3_MIN,-INCR_ALGO*IF(H350&gt;10,2,1),0)+IF(AND(I350&gt;=GLYCT3_MAX,I349&gt;=GLYCT3_MAX,I348&gt;=GLYCT3_MAX),INCR_ALGO*IF(H350&gt;10,2,1),0),2),0)</f>
        <v>1</v>
      </c>
      <c r="E351" s="14">
        <v>0</v>
      </c>
      <c r="F351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51" s="29">
        <f>Tableau2[[#This Row],[Algo]]*Tableau2[[#This Row],[Glucides]]/10</f>
        <v>0</v>
      </c>
      <c r="H351" s="19">
        <f>ROUND(2*Tableau2[[#This Row],[Calcul NR]],0)/2+Tableau2[[#This Row],[Correction]]</f>
        <v>0</v>
      </c>
      <c r="I351" s="11">
        <v>100</v>
      </c>
      <c r="J351" s="13">
        <v>100</v>
      </c>
      <c r="K351" s="15">
        <f>MAX(ROUND(K350+IF(P350&lt;GLYCT3_MIN,-INCR_ALGO*IF(O350&gt;10,2,1),0)+IF(AND(P350&gt;=GLYCT3_MAX,P349&gt;=GLYCT3_MAX,P348&gt;=GLYCT3_MAX),INCR_ALGO*IF(O350&gt;10,2,1),0),2),0)</f>
        <v>1</v>
      </c>
      <c r="L351" s="15">
        <v>0</v>
      </c>
      <c r="M351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51" s="20">
        <f>Tableau2[[#This Row],[Algo (M)]]*Tableau2[[#This Row],[Glucides (M)]]/10</f>
        <v>0</v>
      </c>
      <c r="O351" s="20">
        <f>ROUND(2*Tableau2[[#This Row],[Calcul NR (M)]],0)/2+Tableau2[[#This Row],[Correction (M)]]</f>
        <v>0</v>
      </c>
      <c r="P351" s="13">
        <v>100</v>
      </c>
      <c r="Q351" s="18">
        <v>100</v>
      </c>
      <c r="R351" s="16">
        <f>MAX(ROUND(R350+IF(X350&lt;GLYCT3_MIN,-INCR_ALGO*IF(V350&gt;10,2,1),0)+IF(AND(X350&gt;GLYCT3_MAX,X349&gt;GLYCT3_MAX,X348&gt;GLYCT3_MAX),INCR_ALGO*IF(V350&gt;10,2,1),0),2),0)</f>
        <v>1</v>
      </c>
      <c r="S351" s="16">
        <v>0</v>
      </c>
      <c r="T351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51" s="21">
        <f>Tableau2[[#This Row],[Algo (S)]]*Tableau2[[#This Row],[Glucides (S)]]/10</f>
        <v>0</v>
      </c>
      <c r="V351" s="21">
        <f>ROUND(2*Tableau2[[#This Row],[Calcul NR (S)]],0)/2+Tableau2[[#This Row],[Correction (S)]]</f>
        <v>0</v>
      </c>
      <c r="W351" s="16">
        <v>10</v>
      </c>
      <c r="X351" s="18">
        <v>100</v>
      </c>
      <c r="Y351" s="21"/>
      <c r="Z351" s="22"/>
    </row>
    <row r="352" spans="1:26" x14ac:dyDescent="0.3">
      <c r="A352" s="36" t="s">
        <v>32</v>
      </c>
      <c r="B352" s="37">
        <v>45641</v>
      </c>
      <c r="C352" s="11">
        <v>100</v>
      </c>
      <c r="D352" s="19">
        <f>MAX(ROUND(D351+IF(I351&lt;GLYCT3_MIN,-INCR_ALGO*IF(H351&gt;10,2,1),0)+IF(AND(I351&gt;=GLYCT3_MAX,I350&gt;=GLYCT3_MAX,I349&gt;=GLYCT3_MAX),INCR_ALGO*IF(H351&gt;10,2,1),0),2),0)</f>
        <v>1</v>
      </c>
      <c r="E352" s="14">
        <v>0</v>
      </c>
      <c r="F352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52" s="29">
        <f>Tableau2[[#This Row],[Algo]]*Tableau2[[#This Row],[Glucides]]/10</f>
        <v>0</v>
      </c>
      <c r="H352" s="19">
        <f>ROUND(2*Tableau2[[#This Row],[Calcul NR]],0)/2+Tableau2[[#This Row],[Correction]]</f>
        <v>0</v>
      </c>
      <c r="I352" s="11">
        <v>100</v>
      </c>
      <c r="J352" s="13">
        <v>100</v>
      </c>
      <c r="K352" s="15">
        <f>MAX(ROUND(K351+IF(P351&lt;GLYCT3_MIN,-INCR_ALGO*IF(O351&gt;10,2,1),0)+IF(AND(P351&gt;=GLYCT3_MAX,P350&gt;=GLYCT3_MAX,P349&gt;=GLYCT3_MAX),INCR_ALGO*IF(O351&gt;10,2,1),0),2),0)</f>
        <v>1</v>
      </c>
      <c r="L352" s="15">
        <v>0</v>
      </c>
      <c r="M352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52" s="20">
        <f>Tableau2[[#This Row],[Algo (M)]]*Tableau2[[#This Row],[Glucides (M)]]/10</f>
        <v>0</v>
      </c>
      <c r="O352" s="20">
        <f>ROUND(2*Tableau2[[#This Row],[Calcul NR (M)]],0)/2+Tableau2[[#This Row],[Correction (M)]]</f>
        <v>0</v>
      </c>
      <c r="P352" s="13">
        <v>100</v>
      </c>
      <c r="Q352" s="18">
        <v>100</v>
      </c>
      <c r="R352" s="16">
        <f>MAX(ROUND(R351+IF(X351&lt;GLYCT3_MIN,-INCR_ALGO*IF(V351&gt;10,2,1),0)+IF(AND(X351&gt;GLYCT3_MAX,X350&gt;GLYCT3_MAX,X349&gt;GLYCT3_MAX),INCR_ALGO*IF(V351&gt;10,2,1),0),2),0)</f>
        <v>1</v>
      </c>
      <c r="S352" s="16">
        <v>0</v>
      </c>
      <c r="T352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52" s="21">
        <f>Tableau2[[#This Row],[Algo (S)]]*Tableau2[[#This Row],[Glucides (S)]]/10</f>
        <v>0</v>
      </c>
      <c r="V352" s="21">
        <f>ROUND(2*Tableau2[[#This Row],[Calcul NR (S)]],0)/2+Tableau2[[#This Row],[Correction (S)]]</f>
        <v>0</v>
      </c>
      <c r="W352" s="16">
        <v>10</v>
      </c>
      <c r="X352" s="18">
        <v>100</v>
      </c>
      <c r="Y352" s="21"/>
      <c r="Z352" s="22"/>
    </row>
    <row r="353" spans="1:26" x14ac:dyDescent="0.3">
      <c r="A353" s="36" t="s">
        <v>28</v>
      </c>
      <c r="B353" s="37">
        <v>45642</v>
      </c>
      <c r="C353" s="11">
        <v>100</v>
      </c>
      <c r="D353" s="19">
        <f>MAX(ROUND(D352+IF(I352&lt;GLYCT3_MIN,-INCR_ALGO*IF(H352&gt;10,2,1),0)+IF(AND(I352&gt;=GLYCT3_MAX,I351&gt;=GLYCT3_MAX,I350&gt;=GLYCT3_MAX),INCR_ALGO*IF(H352&gt;10,2,1),0),2),0)</f>
        <v>1</v>
      </c>
      <c r="E353" s="14">
        <v>0</v>
      </c>
      <c r="F353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53" s="29">
        <f>Tableau2[[#This Row],[Algo]]*Tableau2[[#This Row],[Glucides]]/10</f>
        <v>0</v>
      </c>
      <c r="H353" s="19">
        <f>ROUND(2*Tableau2[[#This Row],[Calcul NR]],0)/2+Tableau2[[#This Row],[Correction]]</f>
        <v>0</v>
      </c>
      <c r="I353" s="11">
        <v>100</v>
      </c>
      <c r="J353" s="13">
        <v>100</v>
      </c>
      <c r="K353" s="15">
        <f>MAX(ROUND(K352+IF(P352&lt;GLYCT3_MIN,-INCR_ALGO*IF(O352&gt;10,2,1),0)+IF(AND(P352&gt;=GLYCT3_MAX,P351&gt;=GLYCT3_MAX,P350&gt;=GLYCT3_MAX),INCR_ALGO*IF(O352&gt;10,2,1),0),2),0)</f>
        <v>1</v>
      </c>
      <c r="L353" s="15">
        <v>0</v>
      </c>
      <c r="M353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53" s="20">
        <f>Tableau2[[#This Row],[Algo (M)]]*Tableau2[[#This Row],[Glucides (M)]]/10</f>
        <v>0</v>
      </c>
      <c r="O353" s="20">
        <f>ROUND(2*Tableau2[[#This Row],[Calcul NR (M)]],0)/2+Tableau2[[#This Row],[Correction (M)]]</f>
        <v>0</v>
      </c>
      <c r="P353" s="13">
        <v>100</v>
      </c>
      <c r="Q353" s="18">
        <v>100</v>
      </c>
      <c r="R353" s="16">
        <f>MAX(ROUND(R352+IF(X352&lt;GLYCT3_MIN,-INCR_ALGO*IF(V352&gt;10,2,1),0)+IF(AND(X352&gt;GLYCT3_MAX,X351&gt;GLYCT3_MAX,X350&gt;GLYCT3_MAX),INCR_ALGO*IF(V352&gt;10,2,1),0),2),0)</f>
        <v>1</v>
      </c>
      <c r="S353" s="16">
        <v>0</v>
      </c>
      <c r="T353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53" s="21">
        <f>Tableau2[[#This Row],[Algo (S)]]*Tableau2[[#This Row],[Glucides (S)]]/10</f>
        <v>0</v>
      </c>
      <c r="V353" s="21">
        <f>ROUND(2*Tableau2[[#This Row],[Calcul NR (S)]],0)/2+Tableau2[[#This Row],[Correction (S)]]</f>
        <v>0</v>
      </c>
      <c r="W353" s="16">
        <v>10</v>
      </c>
      <c r="X353" s="18">
        <v>100</v>
      </c>
      <c r="Y353" s="21"/>
      <c r="Z353" s="22"/>
    </row>
    <row r="354" spans="1:26" x14ac:dyDescent="0.3">
      <c r="A354" s="36" t="s">
        <v>27</v>
      </c>
      <c r="B354" s="37">
        <v>45643</v>
      </c>
      <c r="C354" s="11">
        <v>100</v>
      </c>
      <c r="D354" s="19">
        <f>MAX(ROUND(D353+IF(I353&lt;GLYCT3_MIN,-INCR_ALGO*IF(H353&gt;10,2,1),0)+IF(AND(I353&gt;=GLYCT3_MAX,I352&gt;=GLYCT3_MAX,I351&gt;=GLYCT3_MAX),INCR_ALGO*IF(H353&gt;10,2,1),0),2),0)</f>
        <v>1</v>
      </c>
      <c r="E354" s="14">
        <v>0</v>
      </c>
      <c r="F354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54" s="29">
        <f>Tableau2[[#This Row],[Algo]]*Tableau2[[#This Row],[Glucides]]/10</f>
        <v>0</v>
      </c>
      <c r="H354" s="19">
        <f>ROUND(2*Tableau2[[#This Row],[Calcul NR]],0)/2+Tableau2[[#This Row],[Correction]]</f>
        <v>0</v>
      </c>
      <c r="I354" s="11">
        <v>100</v>
      </c>
      <c r="J354" s="13">
        <v>100</v>
      </c>
      <c r="K354" s="15">
        <f>MAX(ROUND(K353+IF(P353&lt;GLYCT3_MIN,-INCR_ALGO*IF(O353&gt;10,2,1),0)+IF(AND(P353&gt;=GLYCT3_MAX,P352&gt;=GLYCT3_MAX,P351&gt;=GLYCT3_MAX),INCR_ALGO*IF(O353&gt;10,2,1),0),2),0)</f>
        <v>1</v>
      </c>
      <c r="L354" s="15">
        <v>0</v>
      </c>
      <c r="M354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54" s="20">
        <f>Tableau2[[#This Row],[Algo (M)]]*Tableau2[[#This Row],[Glucides (M)]]/10</f>
        <v>0</v>
      </c>
      <c r="O354" s="20">
        <f>ROUND(2*Tableau2[[#This Row],[Calcul NR (M)]],0)/2+Tableau2[[#This Row],[Correction (M)]]</f>
        <v>0</v>
      </c>
      <c r="P354" s="13">
        <v>100</v>
      </c>
      <c r="Q354" s="18">
        <v>100</v>
      </c>
      <c r="R354" s="16">
        <f>MAX(ROUND(R353+IF(X353&lt;GLYCT3_MIN,-INCR_ALGO*IF(V353&gt;10,2,1),0)+IF(AND(X353&gt;GLYCT3_MAX,X352&gt;GLYCT3_MAX,X351&gt;GLYCT3_MAX),INCR_ALGO*IF(V353&gt;10,2,1),0),2),0)</f>
        <v>1</v>
      </c>
      <c r="S354" s="16">
        <v>0</v>
      </c>
      <c r="T354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54" s="21">
        <f>Tableau2[[#This Row],[Algo (S)]]*Tableau2[[#This Row],[Glucides (S)]]/10</f>
        <v>0</v>
      </c>
      <c r="V354" s="21">
        <f>ROUND(2*Tableau2[[#This Row],[Calcul NR (S)]],0)/2+Tableau2[[#This Row],[Correction (S)]]</f>
        <v>0</v>
      </c>
      <c r="W354" s="16">
        <v>10</v>
      </c>
      <c r="X354" s="18">
        <v>100</v>
      </c>
      <c r="Y354" s="21"/>
      <c r="Z354" s="22"/>
    </row>
    <row r="355" spans="1:26" x14ac:dyDescent="0.3">
      <c r="A355" s="36" t="s">
        <v>33</v>
      </c>
      <c r="B355" s="37">
        <v>45644</v>
      </c>
      <c r="C355" s="11">
        <v>100</v>
      </c>
      <c r="D355" s="19">
        <f>MAX(ROUND(D354+IF(I354&lt;GLYCT3_MIN,-INCR_ALGO*IF(H354&gt;10,2,1),0)+IF(AND(I354&gt;=GLYCT3_MAX,I353&gt;=GLYCT3_MAX,I352&gt;=GLYCT3_MAX),INCR_ALGO*IF(H354&gt;10,2,1),0),2),0)</f>
        <v>1</v>
      </c>
      <c r="E355" s="14">
        <v>0</v>
      </c>
      <c r="F355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55" s="29">
        <f>Tableau2[[#This Row],[Algo]]*Tableau2[[#This Row],[Glucides]]/10</f>
        <v>0</v>
      </c>
      <c r="H355" s="19">
        <f>ROUND(2*Tableau2[[#This Row],[Calcul NR]],0)/2+Tableau2[[#This Row],[Correction]]</f>
        <v>0</v>
      </c>
      <c r="I355" s="11">
        <v>100</v>
      </c>
      <c r="J355" s="13">
        <v>100</v>
      </c>
      <c r="K355" s="15">
        <f>MAX(ROUND(K354+IF(P354&lt;GLYCT3_MIN,-INCR_ALGO*IF(O354&gt;10,2,1),0)+IF(AND(P354&gt;=GLYCT3_MAX,P353&gt;=GLYCT3_MAX,P352&gt;=GLYCT3_MAX),INCR_ALGO*IF(O354&gt;10,2,1),0),2),0)</f>
        <v>1</v>
      </c>
      <c r="L355" s="15">
        <v>0</v>
      </c>
      <c r="M355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55" s="20">
        <f>Tableau2[[#This Row],[Algo (M)]]*Tableau2[[#This Row],[Glucides (M)]]/10</f>
        <v>0</v>
      </c>
      <c r="O355" s="20">
        <f>ROUND(2*Tableau2[[#This Row],[Calcul NR (M)]],0)/2+Tableau2[[#This Row],[Correction (M)]]</f>
        <v>0</v>
      </c>
      <c r="P355" s="13">
        <v>100</v>
      </c>
      <c r="Q355" s="18">
        <v>100</v>
      </c>
      <c r="R355" s="16">
        <f>MAX(ROUND(R354+IF(X354&lt;GLYCT3_MIN,-INCR_ALGO*IF(V354&gt;10,2,1),0)+IF(AND(X354&gt;GLYCT3_MAX,X353&gt;GLYCT3_MAX,X352&gt;GLYCT3_MAX),INCR_ALGO*IF(V354&gt;10,2,1),0),2),0)</f>
        <v>1</v>
      </c>
      <c r="S355" s="16">
        <v>0</v>
      </c>
      <c r="T355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55" s="21">
        <f>Tableau2[[#This Row],[Algo (S)]]*Tableau2[[#This Row],[Glucides (S)]]/10</f>
        <v>0</v>
      </c>
      <c r="V355" s="21">
        <f>ROUND(2*Tableau2[[#This Row],[Calcul NR (S)]],0)/2+Tableau2[[#This Row],[Correction (S)]]</f>
        <v>0</v>
      </c>
      <c r="W355" s="16">
        <v>10</v>
      </c>
      <c r="X355" s="18">
        <v>100</v>
      </c>
      <c r="Y355" s="21"/>
      <c r="Z355" s="22"/>
    </row>
    <row r="356" spans="1:26" x14ac:dyDescent="0.3">
      <c r="A356" s="36" t="s">
        <v>29</v>
      </c>
      <c r="B356" s="37">
        <v>45645</v>
      </c>
      <c r="C356" s="11">
        <v>100</v>
      </c>
      <c r="D356" s="19">
        <f>MAX(ROUND(D355+IF(I355&lt;GLYCT3_MIN,-INCR_ALGO*IF(H355&gt;10,2,1),0)+IF(AND(I355&gt;=GLYCT3_MAX,I354&gt;=GLYCT3_MAX,I353&gt;=GLYCT3_MAX),INCR_ALGO*IF(H355&gt;10,2,1),0),2),0)</f>
        <v>1</v>
      </c>
      <c r="E356" s="14">
        <v>0</v>
      </c>
      <c r="F356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56" s="29">
        <f>Tableau2[[#This Row],[Algo]]*Tableau2[[#This Row],[Glucides]]/10</f>
        <v>0</v>
      </c>
      <c r="H356" s="19">
        <f>ROUND(2*Tableau2[[#This Row],[Calcul NR]],0)/2+Tableau2[[#This Row],[Correction]]</f>
        <v>0</v>
      </c>
      <c r="I356" s="11">
        <v>100</v>
      </c>
      <c r="J356" s="13">
        <v>100</v>
      </c>
      <c r="K356" s="15">
        <f>MAX(ROUND(K355+IF(P355&lt;GLYCT3_MIN,-INCR_ALGO*IF(O355&gt;10,2,1),0)+IF(AND(P355&gt;=GLYCT3_MAX,P354&gt;=GLYCT3_MAX,P353&gt;=GLYCT3_MAX),INCR_ALGO*IF(O355&gt;10,2,1),0),2),0)</f>
        <v>1</v>
      </c>
      <c r="L356" s="15">
        <v>0</v>
      </c>
      <c r="M356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56" s="20">
        <f>Tableau2[[#This Row],[Algo (M)]]*Tableau2[[#This Row],[Glucides (M)]]/10</f>
        <v>0</v>
      </c>
      <c r="O356" s="20">
        <f>ROUND(2*Tableau2[[#This Row],[Calcul NR (M)]],0)/2+Tableau2[[#This Row],[Correction (M)]]</f>
        <v>0</v>
      </c>
      <c r="P356" s="13">
        <v>100</v>
      </c>
      <c r="Q356" s="18">
        <v>100</v>
      </c>
      <c r="R356" s="16">
        <f>MAX(ROUND(R355+IF(X355&lt;GLYCT3_MIN,-INCR_ALGO*IF(V355&gt;10,2,1),0)+IF(AND(X355&gt;GLYCT3_MAX,X354&gt;GLYCT3_MAX,X353&gt;GLYCT3_MAX),INCR_ALGO*IF(V355&gt;10,2,1),0),2),0)</f>
        <v>1</v>
      </c>
      <c r="S356" s="16">
        <v>0</v>
      </c>
      <c r="T356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56" s="21">
        <f>Tableau2[[#This Row],[Algo (S)]]*Tableau2[[#This Row],[Glucides (S)]]/10</f>
        <v>0</v>
      </c>
      <c r="V356" s="21">
        <f>ROUND(2*Tableau2[[#This Row],[Calcul NR (S)]],0)/2+Tableau2[[#This Row],[Correction (S)]]</f>
        <v>0</v>
      </c>
      <c r="W356" s="16">
        <v>10</v>
      </c>
      <c r="X356" s="18">
        <v>100</v>
      </c>
      <c r="Y356" s="21"/>
      <c r="Z356" s="22"/>
    </row>
    <row r="357" spans="1:26" x14ac:dyDescent="0.3">
      <c r="A357" s="36" t="s">
        <v>30</v>
      </c>
      <c r="B357" s="37">
        <v>45646</v>
      </c>
      <c r="C357" s="11">
        <v>100</v>
      </c>
      <c r="D357" s="19">
        <f>MAX(ROUND(D356+IF(I356&lt;GLYCT3_MIN,-INCR_ALGO*IF(H356&gt;10,2,1),0)+IF(AND(I356&gt;=GLYCT3_MAX,I355&gt;=GLYCT3_MAX,I354&gt;=GLYCT3_MAX),INCR_ALGO*IF(H356&gt;10,2,1),0),2),0)</f>
        <v>1</v>
      </c>
      <c r="E357" s="14">
        <v>0</v>
      </c>
      <c r="F357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57" s="29">
        <f>Tableau2[[#This Row],[Algo]]*Tableau2[[#This Row],[Glucides]]/10</f>
        <v>0</v>
      </c>
      <c r="H357" s="19">
        <f>ROUND(2*Tableau2[[#This Row],[Calcul NR]],0)/2+Tableau2[[#This Row],[Correction]]</f>
        <v>0</v>
      </c>
      <c r="I357" s="11">
        <v>100</v>
      </c>
      <c r="J357" s="13">
        <v>100</v>
      </c>
      <c r="K357" s="15">
        <f>MAX(ROUND(K356+IF(P356&lt;GLYCT3_MIN,-INCR_ALGO*IF(O356&gt;10,2,1),0)+IF(AND(P356&gt;=GLYCT3_MAX,P355&gt;=GLYCT3_MAX,P354&gt;=GLYCT3_MAX),INCR_ALGO*IF(O356&gt;10,2,1),0),2),0)</f>
        <v>1</v>
      </c>
      <c r="L357" s="15">
        <v>0</v>
      </c>
      <c r="M357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57" s="20">
        <f>Tableau2[[#This Row],[Algo (M)]]*Tableau2[[#This Row],[Glucides (M)]]/10</f>
        <v>0</v>
      </c>
      <c r="O357" s="20">
        <f>ROUND(2*Tableau2[[#This Row],[Calcul NR (M)]],0)/2+Tableau2[[#This Row],[Correction (M)]]</f>
        <v>0</v>
      </c>
      <c r="P357" s="13">
        <v>100</v>
      </c>
      <c r="Q357" s="18">
        <v>100</v>
      </c>
      <c r="R357" s="16">
        <f>MAX(ROUND(R356+IF(X356&lt;GLYCT3_MIN,-INCR_ALGO*IF(V356&gt;10,2,1),0)+IF(AND(X356&gt;GLYCT3_MAX,X355&gt;GLYCT3_MAX,X354&gt;GLYCT3_MAX),INCR_ALGO*IF(V356&gt;10,2,1),0),2),0)</f>
        <v>1</v>
      </c>
      <c r="S357" s="16">
        <v>0</v>
      </c>
      <c r="T357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57" s="21">
        <f>Tableau2[[#This Row],[Algo (S)]]*Tableau2[[#This Row],[Glucides (S)]]/10</f>
        <v>0</v>
      </c>
      <c r="V357" s="21">
        <f>ROUND(2*Tableau2[[#This Row],[Calcul NR (S)]],0)/2+Tableau2[[#This Row],[Correction (S)]]</f>
        <v>0</v>
      </c>
      <c r="W357" s="16">
        <v>10</v>
      </c>
      <c r="X357" s="18">
        <v>100</v>
      </c>
      <c r="Y357" s="21"/>
      <c r="Z357" s="22"/>
    </row>
    <row r="358" spans="1:26" x14ac:dyDescent="0.3">
      <c r="A358" s="36" t="s">
        <v>31</v>
      </c>
      <c r="B358" s="37">
        <v>45647</v>
      </c>
      <c r="C358" s="11">
        <v>100</v>
      </c>
      <c r="D358" s="19">
        <f>MAX(ROUND(D357+IF(I357&lt;GLYCT3_MIN,-INCR_ALGO*IF(H357&gt;10,2,1),0)+IF(AND(I357&gt;=GLYCT3_MAX,I356&gt;=GLYCT3_MAX,I355&gt;=GLYCT3_MAX),INCR_ALGO*IF(H357&gt;10,2,1),0),2),0)</f>
        <v>1</v>
      </c>
      <c r="E358" s="14">
        <v>0</v>
      </c>
      <c r="F358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58" s="29">
        <f>Tableau2[[#This Row],[Algo]]*Tableau2[[#This Row],[Glucides]]/10</f>
        <v>0</v>
      </c>
      <c r="H358" s="19">
        <f>ROUND(2*Tableau2[[#This Row],[Calcul NR]],0)/2+Tableau2[[#This Row],[Correction]]</f>
        <v>0</v>
      </c>
      <c r="I358" s="11">
        <v>100</v>
      </c>
      <c r="J358" s="13">
        <v>100</v>
      </c>
      <c r="K358" s="15">
        <f>MAX(ROUND(K357+IF(P357&lt;GLYCT3_MIN,-INCR_ALGO*IF(O357&gt;10,2,1),0)+IF(AND(P357&gt;=GLYCT3_MAX,P356&gt;=GLYCT3_MAX,P355&gt;=GLYCT3_MAX),INCR_ALGO*IF(O357&gt;10,2,1),0),2),0)</f>
        <v>1</v>
      </c>
      <c r="L358" s="15">
        <v>0</v>
      </c>
      <c r="M358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58" s="20">
        <f>Tableau2[[#This Row],[Algo (M)]]*Tableau2[[#This Row],[Glucides (M)]]/10</f>
        <v>0</v>
      </c>
      <c r="O358" s="20">
        <f>ROUND(2*Tableau2[[#This Row],[Calcul NR (M)]],0)/2+Tableau2[[#This Row],[Correction (M)]]</f>
        <v>0</v>
      </c>
      <c r="P358" s="13">
        <v>100</v>
      </c>
      <c r="Q358" s="18">
        <v>100</v>
      </c>
      <c r="R358" s="16">
        <f>MAX(ROUND(R357+IF(X357&lt;GLYCT3_MIN,-INCR_ALGO*IF(V357&gt;10,2,1),0)+IF(AND(X357&gt;GLYCT3_MAX,X356&gt;GLYCT3_MAX,X355&gt;GLYCT3_MAX),INCR_ALGO*IF(V357&gt;10,2,1),0),2),0)</f>
        <v>1</v>
      </c>
      <c r="S358" s="16">
        <v>0</v>
      </c>
      <c r="T358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58" s="21">
        <f>Tableau2[[#This Row],[Algo (S)]]*Tableau2[[#This Row],[Glucides (S)]]/10</f>
        <v>0</v>
      </c>
      <c r="V358" s="21">
        <f>ROUND(2*Tableau2[[#This Row],[Calcul NR (S)]],0)/2+Tableau2[[#This Row],[Correction (S)]]</f>
        <v>0</v>
      </c>
      <c r="W358" s="16">
        <v>10</v>
      </c>
      <c r="X358" s="18">
        <v>100</v>
      </c>
      <c r="Y358" s="21"/>
      <c r="Z358" s="22"/>
    </row>
    <row r="359" spans="1:26" x14ac:dyDescent="0.3">
      <c r="A359" s="36" t="s">
        <v>32</v>
      </c>
      <c r="B359" s="37">
        <v>45648</v>
      </c>
      <c r="C359" s="11">
        <v>100</v>
      </c>
      <c r="D359" s="19">
        <f>MAX(ROUND(D358+IF(I358&lt;GLYCT3_MIN,-INCR_ALGO*IF(H358&gt;10,2,1),0)+IF(AND(I358&gt;=GLYCT3_MAX,I357&gt;=GLYCT3_MAX,I356&gt;=GLYCT3_MAX),INCR_ALGO*IF(H358&gt;10,2,1),0),2),0)</f>
        <v>1</v>
      </c>
      <c r="E359" s="14">
        <v>0</v>
      </c>
      <c r="F359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59" s="29">
        <f>Tableau2[[#This Row],[Algo]]*Tableau2[[#This Row],[Glucides]]/10</f>
        <v>0</v>
      </c>
      <c r="H359" s="19">
        <f>ROUND(2*Tableau2[[#This Row],[Calcul NR]],0)/2+Tableau2[[#This Row],[Correction]]</f>
        <v>0</v>
      </c>
      <c r="I359" s="11">
        <v>100</v>
      </c>
      <c r="J359" s="13">
        <v>100</v>
      </c>
      <c r="K359" s="15">
        <f>MAX(ROUND(K358+IF(P358&lt;GLYCT3_MIN,-INCR_ALGO*IF(O358&gt;10,2,1),0)+IF(AND(P358&gt;=GLYCT3_MAX,P357&gt;=GLYCT3_MAX,P356&gt;=GLYCT3_MAX),INCR_ALGO*IF(O358&gt;10,2,1),0),2),0)</f>
        <v>1</v>
      </c>
      <c r="L359" s="15">
        <v>0</v>
      </c>
      <c r="M359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59" s="20">
        <f>Tableau2[[#This Row],[Algo (M)]]*Tableau2[[#This Row],[Glucides (M)]]/10</f>
        <v>0</v>
      </c>
      <c r="O359" s="20">
        <f>ROUND(2*Tableau2[[#This Row],[Calcul NR (M)]],0)/2+Tableau2[[#This Row],[Correction (M)]]</f>
        <v>0</v>
      </c>
      <c r="P359" s="13">
        <v>100</v>
      </c>
      <c r="Q359" s="18">
        <v>100</v>
      </c>
      <c r="R359" s="16">
        <f>MAX(ROUND(R358+IF(X358&lt;GLYCT3_MIN,-INCR_ALGO*IF(V358&gt;10,2,1),0)+IF(AND(X358&gt;GLYCT3_MAX,X357&gt;GLYCT3_MAX,X356&gt;GLYCT3_MAX),INCR_ALGO*IF(V358&gt;10,2,1),0),2),0)</f>
        <v>1</v>
      </c>
      <c r="S359" s="16">
        <v>0</v>
      </c>
      <c r="T359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59" s="21">
        <f>Tableau2[[#This Row],[Algo (S)]]*Tableau2[[#This Row],[Glucides (S)]]/10</f>
        <v>0</v>
      </c>
      <c r="V359" s="21">
        <f>ROUND(2*Tableau2[[#This Row],[Calcul NR (S)]],0)/2+Tableau2[[#This Row],[Correction (S)]]</f>
        <v>0</v>
      </c>
      <c r="W359" s="16">
        <v>10</v>
      </c>
      <c r="X359" s="18">
        <v>100</v>
      </c>
      <c r="Y359" s="21"/>
      <c r="Z359" s="22"/>
    </row>
    <row r="360" spans="1:26" x14ac:dyDescent="0.3">
      <c r="A360" s="36" t="s">
        <v>28</v>
      </c>
      <c r="B360" s="37">
        <v>45649</v>
      </c>
      <c r="C360" s="11">
        <v>100</v>
      </c>
      <c r="D360" s="19">
        <f>MAX(ROUND(D359+IF(I359&lt;GLYCT3_MIN,-INCR_ALGO*IF(H359&gt;10,2,1),0)+IF(AND(I359&gt;=GLYCT3_MAX,I358&gt;=GLYCT3_MAX,I357&gt;=GLYCT3_MAX),INCR_ALGO*IF(H359&gt;10,2,1),0),2),0)</f>
        <v>1</v>
      </c>
      <c r="E360" s="14">
        <v>0</v>
      </c>
      <c r="F360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60" s="29">
        <f>Tableau2[[#This Row],[Algo]]*Tableau2[[#This Row],[Glucides]]/10</f>
        <v>0</v>
      </c>
      <c r="H360" s="19">
        <f>ROUND(2*Tableau2[[#This Row],[Calcul NR]],0)/2+Tableau2[[#This Row],[Correction]]</f>
        <v>0</v>
      </c>
      <c r="I360" s="11">
        <v>100</v>
      </c>
      <c r="J360" s="13">
        <v>100</v>
      </c>
      <c r="K360" s="15">
        <f>MAX(ROUND(K359+IF(P359&lt;GLYCT3_MIN,-INCR_ALGO*IF(O359&gt;10,2,1),0)+IF(AND(P359&gt;=GLYCT3_MAX,P358&gt;=GLYCT3_MAX,P357&gt;=GLYCT3_MAX),INCR_ALGO*IF(O359&gt;10,2,1),0),2),0)</f>
        <v>1</v>
      </c>
      <c r="L360" s="15">
        <v>0</v>
      </c>
      <c r="M360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60" s="20">
        <f>Tableau2[[#This Row],[Algo (M)]]*Tableau2[[#This Row],[Glucides (M)]]/10</f>
        <v>0</v>
      </c>
      <c r="O360" s="20">
        <f>ROUND(2*Tableau2[[#This Row],[Calcul NR (M)]],0)/2+Tableau2[[#This Row],[Correction (M)]]</f>
        <v>0</v>
      </c>
      <c r="P360" s="13">
        <v>100</v>
      </c>
      <c r="Q360" s="18">
        <v>100</v>
      </c>
      <c r="R360" s="16">
        <f>MAX(ROUND(R359+IF(X359&lt;GLYCT3_MIN,-INCR_ALGO*IF(V359&gt;10,2,1),0)+IF(AND(X359&gt;GLYCT3_MAX,X358&gt;GLYCT3_MAX,X357&gt;GLYCT3_MAX),INCR_ALGO*IF(V359&gt;10,2,1),0),2),0)</f>
        <v>1</v>
      </c>
      <c r="S360" s="16">
        <v>0</v>
      </c>
      <c r="T360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60" s="21">
        <f>Tableau2[[#This Row],[Algo (S)]]*Tableau2[[#This Row],[Glucides (S)]]/10</f>
        <v>0</v>
      </c>
      <c r="V360" s="21">
        <f>ROUND(2*Tableau2[[#This Row],[Calcul NR (S)]],0)/2+Tableau2[[#This Row],[Correction (S)]]</f>
        <v>0</v>
      </c>
      <c r="W360" s="16">
        <v>10</v>
      </c>
      <c r="X360" s="18">
        <v>100</v>
      </c>
      <c r="Y360" s="21"/>
      <c r="Z360" s="22"/>
    </row>
    <row r="361" spans="1:26" x14ac:dyDescent="0.3">
      <c r="A361" s="36" t="s">
        <v>27</v>
      </c>
      <c r="B361" s="37">
        <v>45650</v>
      </c>
      <c r="C361" s="11">
        <v>100</v>
      </c>
      <c r="D361" s="19">
        <f>MAX(ROUND(D360+IF(I360&lt;GLYCT3_MIN,-INCR_ALGO*IF(H360&gt;10,2,1),0)+IF(AND(I360&gt;=GLYCT3_MAX,I359&gt;=GLYCT3_MAX,I358&gt;=GLYCT3_MAX),INCR_ALGO*IF(H360&gt;10,2,1),0),2),0)</f>
        <v>1</v>
      </c>
      <c r="E361" s="14">
        <v>0</v>
      </c>
      <c r="F361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61" s="29">
        <f>Tableau2[[#This Row],[Algo]]*Tableau2[[#This Row],[Glucides]]/10</f>
        <v>0</v>
      </c>
      <c r="H361" s="19">
        <f>ROUND(2*Tableau2[[#This Row],[Calcul NR]],0)/2+Tableau2[[#This Row],[Correction]]</f>
        <v>0</v>
      </c>
      <c r="I361" s="11">
        <v>100</v>
      </c>
      <c r="J361" s="13">
        <v>100</v>
      </c>
      <c r="K361" s="15">
        <f>MAX(ROUND(K360+IF(P360&lt;GLYCT3_MIN,-INCR_ALGO*IF(O360&gt;10,2,1),0)+IF(AND(P360&gt;=GLYCT3_MAX,P359&gt;=GLYCT3_MAX,P358&gt;=GLYCT3_MAX),INCR_ALGO*IF(O360&gt;10,2,1),0),2),0)</f>
        <v>1</v>
      </c>
      <c r="L361" s="15">
        <v>0</v>
      </c>
      <c r="M361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61" s="20">
        <f>Tableau2[[#This Row],[Algo (M)]]*Tableau2[[#This Row],[Glucides (M)]]/10</f>
        <v>0</v>
      </c>
      <c r="O361" s="20">
        <f>ROUND(2*Tableau2[[#This Row],[Calcul NR (M)]],0)/2+Tableau2[[#This Row],[Correction (M)]]</f>
        <v>0</v>
      </c>
      <c r="P361" s="13">
        <v>100</v>
      </c>
      <c r="Q361" s="18">
        <v>100</v>
      </c>
      <c r="R361" s="16">
        <f>MAX(ROUND(R360+IF(X360&lt;GLYCT3_MIN,-INCR_ALGO*IF(V360&gt;10,2,1),0)+IF(AND(X360&gt;GLYCT3_MAX,X359&gt;GLYCT3_MAX,X358&gt;GLYCT3_MAX),INCR_ALGO*IF(V360&gt;10,2,1),0),2),0)</f>
        <v>1</v>
      </c>
      <c r="S361" s="16">
        <v>0</v>
      </c>
      <c r="T361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61" s="21">
        <f>Tableau2[[#This Row],[Algo (S)]]*Tableau2[[#This Row],[Glucides (S)]]/10</f>
        <v>0</v>
      </c>
      <c r="V361" s="21">
        <f>ROUND(2*Tableau2[[#This Row],[Calcul NR (S)]],0)/2+Tableau2[[#This Row],[Correction (S)]]</f>
        <v>0</v>
      </c>
      <c r="W361" s="16">
        <v>10</v>
      </c>
      <c r="X361" s="18">
        <v>100</v>
      </c>
      <c r="Y361" s="21"/>
      <c r="Z361" s="22"/>
    </row>
    <row r="362" spans="1:26" x14ac:dyDescent="0.3">
      <c r="A362" s="36" t="s">
        <v>33</v>
      </c>
      <c r="B362" s="37">
        <v>45651</v>
      </c>
      <c r="C362" s="11">
        <v>100</v>
      </c>
      <c r="D362" s="19">
        <f>MAX(ROUND(D361+IF(I361&lt;GLYCT3_MIN,-INCR_ALGO*IF(H361&gt;10,2,1),0)+IF(AND(I361&gt;=GLYCT3_MAX,I360&gt;=GLYCT3_MAX,I359&gt;=GLYCT3_MAX),INCR_ALGO*IF(H361&gt;10,2,1),0),2),0)</f>
        <v>1</v>
      </c>
      <c r="E362" s="14">
        <v>0</v>
      </c>
      <c r="F362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62" s="29">
        <f>Tableau2[[#This Row],[Algo]]*Tableau2[[#This Row],[Glucides]]/10</f>
        <v>0</v>
      </c>
      <c r="H362" s="19">
        <f>ROUND(2*Tableau2[[#This Row],[Calcul NR]],0)/2+Tableau2[[#This Row],[Correction]]</f>
        <v>0</v>
      </c>
      <c r="I362" s="11">
        <v>100</v>
      </c>
      <c r="J362" s="13">
        <v>100</v>
      </c>
      <c r="K362" s="15">
        <f>MAX(ROUND(K361+IF(P361&lt;GLYCT3_MIN,-INCR_ALGO*IF(O361&gt;10,2,1),0)+IF(AND(P361&gt;=GLYCT3_MAX,P360&gt;=GLYCT3_MAX,P359&gt;=GLYCT3_MAX),INCR_ALGO*IF(O361&gt;10,2,1),0),2),0)</f>
        <v>1</v>
      </c>
      <c r="L362" s="15">
        <v>0</v>
      </c>
      <c r="M362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62" s="20">
        <f>Tableau2[[#This Row],[Algo (M)]]*Tableau2[[#This Row],[Glucides (M)]]/10</f>
        <v>0</v>
      </c>
      <c r="O362" s="20">
        <f>ROUND(2*Tableau2[[#This Row],[Calcul NR (M)]],0)/2+Tableau2[[#This Row],[Correction (M)]]</f>
        <v>0</v>
      </c>
      <c r="P362" s="13">
        <v>100</v>
      </c>
      <c r="Q362" s="18">
        <v>100</v>
      </c>
      <c r="R362" s="16">
        <f>MAX(ROUND(R361+IF(X361&lt;GLYCT3_MIN,-INCR_ALGO*IF(V361&gt;10,2,1),0)+IF(AND(X361&gt;GLYCT3_MAX,X360&gt;GLYCT3_MAX,X359&gt;GLYCT3_MAX),INCR_ALGO*IF(V361&gt;10,2,1),0),2),0)</f>
        <v>1</v>
      </c>
      <c r="S362" s="16">
        <v>0</v>
      </c>
      <c r="T362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62" s="21">
        <f>Tableau2[[#This Row],[Algo (S)]]*Tableau2[[#This Row],[Glucides (S)]]/10</f>
        <v>0</v>
      </c>
      <c r="V362" s="21">
        <f>ROUND(2*Tableau2[[#This Row],[Calcul NR (S)]],0)/2+Tableau2[[#This Row],[Correction (S)]]</f>
        <v>0</v>
      </c>
      <c r="W362" s="16">
        <v>10</v>
      </c>
      <c r="X362" s="18">
        <v>100</v>
      </c>
      <c r="Y362" s="21"/>
      <c r="Z362" s="22"/>
    </row>
    <row r="363" spans="1:26" x14ac:dyDescent="0.3">
      <c r="A363" s="36" t="s">
        <v>29</v>
      </c>
      <c r="B363" s="37">
        <v>45652</v>
      </c>
      <c r="C363" s="11">
        <v>100</v>
      </c>
      <c r="D363" s="19">
        <f>MAX(ROUND(D362+IF(I362&lt;GLYCT3_MIN,-INCR_ALGO*IF(H362&gt;10,2,1),0)+IF(AND(I362&gt;=GLYCT3_MAX,I361&gt;=GLYCT3_MAX,I360&gt;=GLYCT3_MAX),INCR_ALGO*IF(H362&gt;10,2,1),0),2),0)</f>
        <v>1</v>
      </c>
      <c r="E363" s="14">
        <v>0</v>
      </c>
      <c r="F363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63" s="29">
        <f>Tableau2[[#This Row],[Algo]]*Tableau2[[#This Row],[Glucides]]/10</f>
        <v>0</v>
      </c>
      <c r="H363" s="19">
        <f>ROUND(2*Tableau2[[#This Row],[Calcul NR]],0)/2+Tableau2[[#This Row],[Correction]]</f>
        <v>0</v>
      </c>
      <c r="I363" s="11">
        <v>100</v>
      </c>
      <c r="J363" s="13">
        <v>100</v>
      </c>
      <c r="K363" s="15">
        <f>MAX(ROUND(K362+IF(P362&lt;GLYCT3_MIN,-INCR_ALGO*IF(O362&gt;10,2,1),0)+IF(AND(P362&gt;=GLYCT3_MAX,P361&gt;=GLYCT3_MAX,P360&gt;=GLYCT3_MAX),INCR_ALGO*IF(O362&gt;10,2,1),0),2),0)</f>
        <v>1</v>
      </c>
      <c r="L363" s="15">
        <v>0</v>
      </c>
      <c r="M363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63" s="20">
        <f>Tableau2[[#This Row],[Algo (M)]]*Tableau2[[#This Row],[Glucides (M)]]/10</f>
        <v>0</v>
      </c>
      <c r="O363" s="20">
        <f>ROUND(2*Tableau2[[#This Row],[Calcul NR (M)]],0)/2+Tableau2[[#This Row],[Correction (M)]]</f>
        <v>0</v>
      </c>
      <c r="P363" s="13">
        <v>100</v>
      </c>
      <c r="Q363" s="18">
        <v>100</v>
      </c>
      <c r="R363" s="16">
        <f>MAX(ROUND(R362+IF(X362&lt;GLYCT3_MIN,-INCR_ALGO*IF(V362&gt;10,2,1),0)+IF(AND(X362&gt;GLYCT3_MAX,X361&gt;GLYCT3_MAX,X360&gt;GLYCT3_MAX),INCR_ALGO*IF(V362&gt;10,2,1),0),2),0)</f>
        <v>1</v>
      </c>
      <c r="S363" s="16">
        <v>0</v>
      </c>
      <c r="T363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63" s="21">
        <f>Tableau2[[#This Row],[Algo (S)]]*Tableau2[[#This Row],[Glucides (S)]]/10</f>
        <v>0</v>
      </c>
      <c r="V363" s="21">
        <f>ROUND(2*Tableau2[[#This Row],[Calcul NR (S)]],0)/2+Tableau2[[#This Row],[Correction (S)]]</f>
        <v>0</v>
      </c>
      <c r="W363" s="16">
        <v>10</v>
      </c>
      <c r="X363" s="18">
        <v>100</v>
      </c>
      <c r="Y363" s="21"/>
      <c r="Z363" s="22"/>
    </row>
    <row r="364" spans="1:26" x14ac:dyDescent="0.3">
      <c r="A364" s="36" t="s">
        <v>30</v>
      </c>
      <c r="B364" s="37">
        <v>45653</v>
      </c>
      <c r="C364" s="11">
        <v>100</v>
      </c>
      <c r="D364" s="19">
        <f>MAX(ROUND(D363+IF(I363&lt;GLYCT3_MIN,-INCR_ALGO*IF(H363&gt;10,2,1),0)+IF(AND(I363&gt;=GLYCT3_MAX,I362&gt;=GLYCT3_MAX,I361&gt;=GLYCT3_MAX),INCR_ALGO*IF(H363&gt;10,2,1),0),2),0)</f>
        <v>1</v>
      </c>
      <c r="E364" s="14">
        <v>0</v>
      </c>
      <c r="F364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64" s="29">
        <f>Tableau2[[#This Row],[Algo]]*Tableau2[[#This Row],[Glucides]]/10</f>
        <v>0</v>
      </c>
      <c r="H364" s="19">
        <f>ROUND(2*Tableau2[[#This Row],[Calcul NR]],0)/2+Tableau2[[#This Row],[Correction]]</f>
        <v>0</v>
      </c>
      <c r="I364" s="11">
        <v>100</v>
      </c>
      <c r="J364" s="13">
        <v>100</v>
      </c>
      <c r="K364" s="15">
        <f>MAX(ROUND(K363+IF(P363&lt;GLYCT3_MIN,-INCR_ALGO*IF(O363&gt;10,2,1),0)+IF(AND(P363&gt;=GLYCT3_MAX,P362&gt;=GLYCT3_MAX,P361&gt;=GLYCT3_MAX),INCR_ALGO*IF(O363&gt;10,2,1),0),2),0)</f>
        <v>1</v>
      </c>
      <c r="L364" s="15">
        <v>0</v>
      </c>
      <c r="M364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64" s="20">
        <f>Tableau2[[#This Row],[Algo (M)]]*Tableau2[[#This Row],[Glucides (M)]]/10</f>
        <v>0</v>
      </c>
      <c r="O364" s="20">
        <f>ROUND(2*Tableau2[[#This Row],[Calcul NR (M)]],0)/2+Tableau2[[#This Row],[Correction (M)]]</f>
        <v>0</v>
      </c>
      <c r="P364" s="13">
        <v>100</v>
      </c>
      <c r="Q364" s="18">
        <v>100</v>
      </c>
      <c r="R364" s="16">
        <f>MAX(ROUND(R363+IF(X363&lt;GLYCT3_MIN,-INCR_ALGO*IF(V363&gt;10,2,1),0)+IF(AND(X363&gt;GLYCT3_MAX,X362&gt;GLYCT3_MAX,X361&gt;GLYCT3_MAX),INCR_ALGO*IF(V363&gt;10,2,1),0),2),0)</f>
        <v>1</v>
      </c>
      <c r="S364" s="16">
        <v>0</v>
      </c>
      <c r="T364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64" s="21">
        <f>Tableau2[[#This Row],[Algo (S)]]*Tableau2[[#This Row],[Glucides (S)]]/10</f>
        <v>0</v>
      </c>
      <c r="V364" s="21">
        <f>ROUND(2*Tableau2[[#This Row],[Calcul NR (S)]],0)/2+Tableau2[[#This Row],[Correction (S)]]</f>
        <v>0</v>
      </c>
      <c r="W364" s="16">
        <v>10</v>
      </c>
      <c r="X364" s="18">
        <v>100</v>
      </c>
      <c r="Y364" s="21"/>
      <c r="Z364" s="22"/>
    </row>
    <row r="365" spans="1:26" x14ac:dyDescent="0.3">
      <c r="A365" s="36" t="s">
        <v>31</v>
      </c>
      <c r="B365" s="37">
        <v>45654</v>
      </c>
      <c r="C365" s="11">
        <v>100</v>
      </c>
      <c r="D365" s="19">
        <f>MAX(ROUND(D364+IF(I364&lt;GLYCT3_MIN,-INCR_ALGO*IF(H364&gt;10,2,1),0)+IF(AND(I364&gt;=GLYCT3_MAX,I363&gt;=GLYCT3_MAX,I362&gt;=GLYCT3_MAX),INCR_ALGO*IF(H364&gt;10,2,1),0),2),0)</f>
        <v>1</v>
      </c>
      <c r="E365" s="14">
        <v>0</v>
      </c>
      <c r="F365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65" s="29">
        <f>Tableau2[[#This Row],[Algo]]*Tableau2[[#This Row],[Glucides]]/10</f>
        <v>0</v>
      </c>
      <c r="H365" s="19">
        <f>ROUND(2*Tableau2[[#This Row],[Calcul NR]],0)/2+Tableau2[[#This Row],[Correction]]</f>
        <v>0</v>
      </c>
      <c r="I365" s="11">
        <v>100</v>
      </c>
      <c r="J365" s="13">
        <v>100</v>
      </c>
      <c r="K365" s="15">
        <f>MAX(ROUND(K364+IF(P364&lt;GLYCT3_MIN,-INCR_ALGO*IF(O364&gt;10,2,1),0)+IF(AND(P364&gt;=GLYCT3_MAX,P363&gt;=GLYCT3_MAX,P362&gt;=GLYCT3_MAX),INCR_ALGO*IF(O364&gt;10,2,1),0),2),0)</f>
        <v>1</v>
      </c>
      <c r="L365" s="15">
        <v>0</v>
      </c>
      <c r="M365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65" s="20">
        <f>Tableau2[[#This Row],[Algo (M)]]*Tableau2[[#This Row],[Glucides (M)]]/10</f>
        <v>0</v>
      </c>
      <c r="O365" s="20">
        <f>ROUND(2*Tableau2[[#This Row],[Calcul NR (M)]],0)/2+Tableau2[[#This Row],[Correction (M)]]</f>
        <v>0</v>
      </c>
      <c r="P365" s="13">
        <v>100</v>
      </c>
      <c r="Q365" s="18">
        <v>100</v>
      </c>
      <c r="R365" s="16">
        <f>MAX(ROUND(R364+IF(X364&lt;GLYCT3_MIN,-INCR_ALGO*IF(V364&gt;10,2,1),0)+IF(AND(X364&gt;GLYCT3_MAX,X363&gt;GLYCT3_MAX,X362&gt;GLYCT3_MAX),INCR_ALGO*IF(V364&gt;10,2,1),0),2),0)</f>
        <v>1</v>
      </c>
      <c r="S365" s="16">
        <v>0</v>
      </c>
      <c r="T365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65" s="21">
        <f>Tableau2[[#This Row],[Algo (S)]]*Tableau2[[#This Row],[Glucides (S)]]/10</f>
        <v>0</v>
      </c>
      <c r="V365" s="21">
        <f>ROUND(2*Tableau2[[#This Row],[Calcul NR (S)]],0)/2+Tableau2[[#This Row],[Correction (S)]]</f>
        <v>0</v>
      </c>
      <c r="W365" s="16">
        <v>10</v>
      </c>
      <c r="X365" s="18">
        <v>100</v>
      </c>
      <c r="Y365" s="21"/>
      <c r="Z365" s="22"/>
    </row>
    <row r="366" spans="1:26" x14ac:dyDescent="0.3">
      <c r="A366" s="36" t="s">
        <v>32</v>
      </c>
      <c r="B366" s="37">
        <v>45655</v>
      </c>
      <c r="C366" s="11">
        <v>100</v>
      </c>
      <c r="D366" s="19">
        <f>MAX(ROUND(D365+IF(I365&lt;GLYCT3_MIN,-INCR_ALGO*IF(H365&gt;10,2,1),0)+IF(AND(I365&gt;=GLYCT3_MAX,I364&gt;=GLYCT3_MAX,I363&gt;=GLYCT3_MAX),INCR_ALGO*IF(H365&gt;10,2,1),0),2),0)</f>
        <v>1</v>
      </c>
      <c r="E366" s="14">
        <v>0</v>
      </c>
      <c r="F366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66" s="29">
        <f>Tableau2[[#This Row],[Algo]]*Tableau2[[#This Row],[Glucides]]/10</f>
        <v>0</v>
      </c>
      <c r="H366" s="19">
        <f>ROUND(2*Tableau2[[#This Row],[Calcul NR]],0)/2+Tableau2[[#This Row],[Correction]]</f>
        <v>0</v>
      </c>
      <c r="I366" s="11">
        <v>100</v>
      </c>
      <c r="J366" s="13">
        <v>100</v>
      </c>
      <c r="K366" s="15">
        <f>MAX(ROUND(K365+IF(P365&lt;GLYCT3_MIN,-INCR_ALGO*IF(O365&gt;10,2,1),0)+IF(AND(P365&gt;=GLYCT3_MAX,P364&gt;=GLYCT3_MAX,P363&gt;=GLYCT3_MAX),INCR_ALGO*IF(O365&gt;10,2,1),0),2),0)</f>
        <v>1</v>
      </c>
      <c r="L366" s="15">
        <v>0</v>
      </c>
      <c r="M366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66" s="20">
        <f>Tableau2[[#This Row],[Algo (M)]]*Tableau2[[#This Row],[Glucides (M)]]/10</f>
        <v>0</v>
      </c>
      <c r="O366" s="20">
        <f>ROUND(2*Tableau2[[#This Row],[Calcul NR (M)]],0)/2+Tableau2[[#This Row],[Correction (M)]]</f>
        <v>0</v>
      </c>
      <c r="P366" s="13">
        <v>100</v>
      </c>
      <c r="Q366" s="18">
        <v>100</v>
      </c>
      <c r="R366" s="16">
        <f>MAX(ROUND(R365+IF(X365&lt;GLYCT3_MIN,-INCR_ALGO*IF(V365&gt;10,2,1),0)+IF(AND(X365&gt;GLYCT3_MAX,X364&gt;GLYCT3_MAX,X363&gt;GLYCT3_MAX),INCR_ALGO*IF(V365&gt;10,2,1),0),2),0)</f>
        <v>1</v>
      </c>
      <c r="S366" s="16">
        <v>0</v>
      </c>
      <c r="T366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66" s="21">
        <f>Tableau2[[#This Row],[Algo (S)]]*Tableau2[[#This Row],[Glucides (S)]]/10</f>
        <v>0</v>
      </c>
      <c r="V366" s="21">
        <f>ROUND(2*Tableau2[[#This Row],[Calcul NR (S)]],0)/2+Tableau2[[#This Row],[Correction (S)]]</f>
        <v>0</v>
      </c>
      <c r="W366" s="16">
        <v>10</v>
      </c>
      <c r="X366" s="18">
        <v>100</v>
      </c>
      <c r="Y366" s="21"/>
      <c r="Z366" s="22"/>
    </row>
    <row r="367" spans="1:26" x14ac:dyDescent="0.3">
      <c r="A367" s="36" t="s">
        <v>28</v>
      </c>
      <c r="B367" s="37">
        <v>45656</v>
      </c>
      <c r="C367" s="11">
        <v>100</v>
      </c>
      <c r="D367" s="19">
        <f>MAX(ROUND(D366+IF(I366&lt;GLYCT3_MIN,-INCR_ALGO*IF(H366&gt;10,2,1),0)+IF(AND(I366&gt;=GLYCT3_MAX,I365&gt;=GLYCT3_MAX,I364&gt;=GLYCT3_MAX),INCR_ALGO*IF(H366&gt;10,2,1),0),2),0)</f>
        <v>1</v>
      </c>
      <c r="E367" s="14">
        <v>0</v>
      </c>
      <c r="F367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67" s="29">
        <f>Tableau2[[#This Row],[Algo]]*Tableau2[[#This Row],[Glucides]]/10</f>
        <v>0</v>
      </c>
      <c r="H367" s="19">
        <f>ROUND(2*Tableau2[[#This Row],[Calcul NR]],0)/2+Tableau2[[#This Row],[Correction]]</f>
        <v>0</v>
      </c>
      <c r="I367" s="11">
        <v>100</v>
      </c>
      <c r="J367" s="13">
        <v>100</v>
      </c>
      <c r="K367" s="15">
        <f>MAX(ROUND(K366+IF(P366&lt;GLYCT3_MIN,-INCR_ALGO*IF(O366&gt;10,2,1),0)+IF(AND(P366&gt;=GLYCT3_MAX,P365&gt;=GLYCT3_MAX,P364&gt;=GLYCT3_MAX),INCR_ALGO*IF(O366&gt;10,2,1),0),2),0)</f>
        <v>1</v>
      </c>
      <c r="L367" s="15">
        <v>0</v>
      </c>
      <c r="M367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67" s="20">
        <f>Tableau2[[#This Row],[Algo (M)]]*Tableau2[[#This Row],[Glucides (M)]]/10</f>
        <v>0</v>
      </c>
      <c r="O367" s="20">
        <f>ROUND(2*Tableau2[[#This Row],[Calcul NR (M)]],0)/2+Tableau2[[#This Row],[Correction (M)]]</f>
        <v>0</v>
      </c>
      <c r="P367" s="13">
        <v>100</v>
      </c>
      <c r="Q367" s="18">
        <v>100</v>
      </c>
      <c r="R367" s="16">
        <f>MAX(ROUND(R366+IF(X366&lt;GLYCT3_MIN,-INCR_ALGO*IF(V366&gt;10,2,1),0)+IF(AND(X366&gt;GLYCT3_MAX,X365&gt;GLYCT3_MAX,X364&gt;GLYCT3_MAX),INCR_ALGO*IF(V366&gt;10,2,1),0),2),0)</f>
        <v>1</v>
      </c>
      <c r="S367" s="16">
        <v>0</v>
      </c>
      <c r="T367" s="21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67" s="21">
        <f>Tableau2[[#This Row],[Algo (S)]]*Tableau2[[#This Row],[Glucides (S)]]/10</f>
        <v>0</v>
      </c>
      <c r="V367" s="21">
        <f>ROUND(2*Tableau2[[#This Row],[Calcul NR (S)]],0)/2+Tableau2[[#This Row],[Correction (S)]]</f>
        <v>0</v>
      </c>
      <c r="W367" s="16">
        <v>10</v>
      </c>
      <c r="X367" s="18">
        <v>100</v>
      </c>
      <c r="Y367" s="21"/>
      <c r="Z367" s="22"/>
    </row>
    <row r="368" spans="1:26" x14ac:dyDescent="0.3">
      <c r="A368" s="36" t="s">
        <v>27</v>
      </c>
      <c r="B368" s="37">
        <v>45657</v>
      </c>
      <c r="C368" s="11">
        <v>100</v>
      </c>
      <c r="D368" s="19">
        <f>MAX(ROUND(D367+IF(I367&lt;GLYCT3_MIN,-INCR_ALGO*IF(H367&gt;10,2,1),0)+IF(AND(I367&gt;=GLYCT3_MAX,I366&gt;=GLYCT3_MAX,I365&gt;=GLYCT3_MAX),INCR_ALGO*IF(H367&gt;10,2,1),0),2),0)</f>
        <v>1</v>
      </c>
      <c r="E368" s="14">
        <v>0</v>
      </c>
      <c r="F368" s="14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G368" s="30">
        <f>Tableau2[[#This Row],[Algo]]*Tableau2[[#This Row],[Glucides]]/10</f>
        <v>0</v>
      </c>
      <c r="H368" s="23">
        <f>ROUND(2*Tableau2[[#This Row],[Calcul NR]],0)/2+Tableau2[[#This Row],[Correction]]</f>
        <v>0</v>
      </c>
      <c r="I368" s="11">
        <v>100</v>
      </c>
      <c r="J368" s="13">
        <v>100</v>
      </c>
      <c r="K368" s="15">
        <f>MAX(ROUND(K367+IF(P367&lt;GLYCT3_MIN,-INCR_ALGO*IF(O367&gt;10,2,1),0)+IF(AND(P367&gt;=GLYCT3_MAX,P366&gt;=GLYCT3_MAX,P365&gt;=GLYCT3_MAX),INCR_ALGO*IF(O367&gt;10,2,1),0),2),0)</f>
        <v>1</v>
      </c>
      <c r="L368" s="15">
        <v>0</v>
      </c>
      <c r="M368" s="20">
        <f>IF(Tableau2[[#This Row],[Glycémie T0]]&lt;SEUIL_MIN_CORR,INT((Tableau2[[#This Row],[Glycémie T0]]-GLY_CIBLE)/DELTA_GLY_CORR)*UNITE_INSU,IF(Tableau2[[#This Row],[Glycémie T0]]&gt;SEUIL_MAX_CORR,INT((Tableau2[[#This Row],[Glycémie T0]]-GLY_CIBLE)/DELTA_GLY_CORR)*UNITE_INSU,0))</f>
        <v>0</v>
      </c>
      <c r="N368" s="24">
        <f>Tableau2[[#This Row],[Algo (M)]]*Tableau2[[#This Row],[Glucides (M)]]/10</f>
        <v>0</v>
      </c>
      <c r="O368" s="24">
        <f>ROUND(2*Tableau2[[#This Row],[Calcul NR (M)]],0)/2+Tableau2[[#This Row],[Correction (M)]]</f>
        <v>0</v>
      </c>
      <c r="P368" s="13">
        <v>100</v>
      </c>
      <c r="Q368" s="18">
        <v>100</v>
      </c>
      <c r="R368" s="16">
        <f>MAX(ROUND(R367+IF(X367&lt;GLYCT3_MIN,-INCR_ALGO*IF(V367&gt;10,2,1),0)+IF(AND(X367&gt;GLYCT3_MAX,X366&gt;GLYCT3_MAX,X365&gt;GLYCT3_MAX),INCR_ALGO*IF(V367&gt;10,2,1),0),2),0)</f>
        <v>1</v>
      </c>
      <c r="S368" s="16">
        <v>0</v>
      </c>
      <c r="T368" s="26">
        <f>IF(Tableau2[[#This Row],[Glycémie T0 (S)]]&lt;GLYCT3_MIN,INT((Tableau2[[#This Row],[Glycémie T0 (S)]]-GLY_CIBLE)/DELTA_GLY_CORR)*UNITE_INSU,IF(Tableau2[[#This Row],[Glycémie T0 (S)]]&gt;SEUIL_MAX_CORR,INT((Tableau2[[#This Row],[Glycémie T0 (S)]]-GLY_CIBLE)/DELTA_GLY_CORR)*UNITE_INSU,0))</f>
        <v>0</v>
      </c>
      <c r="U368" s="26">
        <f>Tableau2[[#This Row],[Algo (S)]]*Tableau2[[#This Row],[Glucides (S)]]/10</f>
        <v>0</v>
      </c>
      <c r="V368" s="26">
        <f>ROUND(2*Tableau2[[#This Row],[Calcul NR (S)]],0)/2+Tableau2[[#This Row],[Correction (S)]]</f>
        <v>0</v>
      </c>
      <c r="W368" s="16">
        <v>10</v>
      </c>
      <c r="X368" s="25">
        <v>100</v>
      </c>
      <c r="Y368" s="26"/>
      <c r="Z368" s="27"/>
    </row>
  </sheetData>
  <mergeCells count="3">
    <mergeCell ref="C1:I1"/>
    <mergeCell ref="J1:P1"/>
    <mergeCell ref="Q1:Y1"/>
  </mergeCells>
  <phoneticPr fontId="4" type="noConversion"/>
  <conditionalFormatting sqref="B3:B368">
    <cfRule type="timePeriod" dxfId="50" priority="7" timePeriod="today">
      <formula>FLOOR(B3,1)=TODAY()</formula>
    </cfRule>
  </conditionalFormatting>
  <conditionalFormatting sqref="C3:C368">
    <cfRule type="cellIs" dxfId="49" priority="6" operator="notBetween">
      <formula>70</formula>
      <formula>149</formula>
    </cfRule>
  </conditionalFormatting>
  <conditionalFormatting sqref="I3:I368">
    <cfRule type="cellIs" dxfId="48" priority="5" operator="notBetween">
      <formula>100</formula>
      <formula>149</formula>
    </cfRule>
  </conditionalFormatting>
  <conditionalFormatting sqref="J3:J368">
    <cfRule type="cellIs" dxfId="47" priority="4" operator="notBetween">
      <formula>70</formula>
      <formula>149</formula>
    </cfRule>
  </conditionalFormatting>
  <conditionalFormatting sqref="P3:P368">
    <cfRule type="cellIs" dxfId="39" priority="3" operator="notBetween">
      <formula>100</formula>
      <formula>149</formula>
    </cfRule>
  </conditionalFormatting>
  <conditionalFormatting sqref="Q3:Q368">
    <cfRule type="cellIs" dxfId="46" priority="2" operator="notBetween">
      <formula>70</formula>
      <formula>149</formula>
    </cfRule>
  </conditionalFormatting>
  <conditionalFormatting sqref="X3:X368">
    <cfRule type="cellIs" dxfId="45" priority="1" operator="notBetween">
      <formula>100</formula>
      <formula>149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BBA3B-0DC1-456E-BA06-ED375A37E3F6}">
  <dimension ref="B2:C213"/>
  <sheetViews>
    <sheetView topLeftCell="A190" workbookViewId="0">
      <selection activeCell="D213" sqref="D213"/>
    </sheetView>
  </sheetViews>
  <sheetFormatPr baseColWidth="10" defaultRowHeight="14.4" x14ac:dyDescent="0.3"/>
  <cols>
    <col min="2" max="2" width="13" customWidth="1"/>
    <col min="3" max="3" width="12" bestFit="1" customWidth="1"/>
  </cols>
  <sheetData>
    <row r="2" spans="2:3" x14ac:dyDescent="0.3">
      <c r="B2" t="s">
        <v>4</v>
      </c>
      <c r="C2" t="s">
        <v>7</v>
      </c>
    </row>
    <row r="3" spans="2:3" x14ac:dyDescent="0.3">
      <c r="B3">
        <v>250</v>
      </c>
      <c r="C3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2.5</v>
      </c>
    </row>
    <row r="4" spans="2:3" x14ac:dyDescent="0.3">
      <c r="B4">
        <v>249</v>
      </c>
      <c r="C4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2.5</v>
      </c>
    </row>
    <row r="5" spans="2:3" x14ac:dyDescent="0.3">
      <c r="B5">
        <v>248</v>
      </c>
      <c r="C5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2.5</v>
      </c>
    </row>
    <row r="6" spans="2:3" x14ac:dyDescent="0.3">
      <c r="B6">
        <v>247</v>
      </c>
      <c r="C6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2.5</v>
      </c>
    </row>
    <row r="7" spans="2:3" x14ac:dyDescent="0.3">
      <c r="B7">
        <v>246</v>
      </c>
      <c r="C7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2.5</v>
      </c>
    </row>
    <row r="8" spans="2:3" x14ac:dyDescent="0.3">
      <c r="B8">
        <v>245</v>
      </c>
      <c r="C8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2.5</v>
      </c>
    </row>
    <row r="9" spans="2:3" x14ac:dyDescent="0.3">
      <c r="B9">
        <v>244</v>
      </c>
      <c r="C9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2.5</v>
      </c>
    </row>
    <row r="10" spans="2:3" x14ac:dyDescent="0.3">
      <c r="B10">
        <v>243</v>
      </c>
      <c r="C1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2.5</v>
      </c>
    </row>
    <row r="11" spans="2:3" x14ac:dyDescent="0.3">
      <c r="B11">
        <v>242</v>
      </c>
      <c r="C11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2.5</v>
      </c>
    </row>
    <row r="12" spans="2:3" x14ac:dyDescent="0.3">
      <c r="B12">
        <v>241</v>
      </c>
      <c r="C12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2.5</v>
      </c>
    </row>
    <row r="13" spans="2:3" x14ac:dyDescent="0.3">
      <c r="B13">
        <v>240</v>
      </c>
      <c r="C13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2.5</v>
      </c>
    </row>
    <row r="14" spans="2:3" x14ac:dyDescent="0.3">
      <c r="B14">
        <v>239</v>
      </c>
      <c r="C14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2.5</v>
      </c>
    </row>
    <row r="15" spans="2:3" x14ac:dyDescent="0.3">
      <c r="B15">
        <v>238</v>
      </c>
      <c r="C15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2.5</v>
      </c>
    </row>
    <row r="16" spans="2:3" x14ac:dyDescent="0.3">
      <c r="B16">
        <v>237</v>
      </c>
      <c r="C16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2.5</v>
      </c>
    </row>
    <row r="17" spans="2:3" x14ac:dyDescent="0.3">
      <c r="B17">
        <v>236</v>
      </c>
      <c r="C17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2.5</v>
      </c>
    </row>
    <row r="18" spans="2:3" x14ac:dyDescent="0.3">
      <c r="B18">
        <v>235</v>
      </c>
      <c r="C18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2.5</v>
      </c>
    </row>
    <row r="19" spans="2:3" x14ac:dyDescent="0.3">
      <c r="B19">
        <v>234</v>
      </c>
      <c r="C19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2</v>
      </c>
    </row>
    <row r="20" spans="2:3" x14ac:dyDescent="0.3">
      <c r="B20">
        <v>233</v>
      </c>
      <c r="C2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2</v>
      </c>
    </row>
    <row r="21" spans="2:3" x14ac:dyDescent="0.3">
      <c r="B21">
        <v>232</v>
      </c>
      <c r="C21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2</v>
      </c>
    </row>
    <row r="22" spans="2:3" x14ac:dyDescent="0.3">
      <c r="B22">
        <v>231</v>
      </c>
      <c r="C22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2</v>
      </c>
    </row>
    <row r="23" spans="2:3" x14ac:dyDescent="0.3">
      <c r="B23">
        <v>230</v>
      </c>
      <c r="C23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2</v>
      </c>
    </row>
    <row r="24" spans="2:3" x14ac:dyDescent="0.3">
      <c r="B24">
        <v>229</v>
      </c>
      <c r="C24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2</v>
      </c>
    </row>
    <row r="25" spans="2:3" x14ac:dyDescent="0.3">
      <c r="B25">
        <v>228</v>
      </c>
      <c r="C25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2</v>
      </c>
    </row>
    <row r="26" spans="2:3" x14ac:dyDescent="0.3">
      <c r="B26">
        <v>227</v>
      </c>
      <c r="C26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2</v>
      </c>
    </row>
    <row r="27" spans="2:3" x14ac:dyDescent="0.3">
      <c r="B27">
        <v>226</v>
      </c>
      <c r="C27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2</v>
      </c>
    </row>
    <row r="28" spans="2:3" x14ac:dyDescent="0.3">
      <c r="B28">
        <v>225</v>
      </c>
      <c r="C28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2</v>
      </c>
    </row>
    <row r="29" spans="2:3" x14ac:dyDescent="0.3">
      <c r="B29">
        <v>224</v>
      </c>
      <c r="C29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2</v>
      </c>
    </row>
    <row r="30" spans="2:3" x14ac:dyDescent="0.3">
      <c r="B30">
        <v>223</v>
      </c>
      <c r="C30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2</v>
      </c>
    </row>
    <row r="31" spans="2:3" x14ac:dyDescent="0.3">
      <c r="B31">
        <v>222</v>
      </c>
      <c r="C31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2</v>
      </c>
    </row>
    <row r="32" spans="2:3" x14ac:dyDescent="0.3">
      <c r="B32">
        <v>221</v>
      </c>
      <c r="C32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2</v>
      </c>
    </row>
    <row r="33" spans="2:3" x14ac:dyDescent="0.3">
      <c r="B33">
        <v>220</v>
      </c>
      <c r="C33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2</v>
      </c>
    </row>
    <row r="34" spans="2:3" x14ac:dyDescent="0.3">
      <c r="B34">
        <v>219</v>
      </c>
      <c r="C34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2</v>
      </c>
    </row>
    <row r="35" spans="2:3" x14ac:dyDescent="0.3">
      <c r="B35">
        <v>218</v>
      </c>
      <c r="C35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2</v>
      </c>
    </row>
    <row r="36" spans="2:3" x14ac:dyDescent="0.3">
      <c r="B36">
        <v>217</v>
      </c>
      <c r="C36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2</v>
      </c>
    </row>
    <row r="37" spans="2:3" x14ac:dyDescent="0.3">
      <c r="B37">
        <v>216</v>
      </c>
      <c r="C37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2</v>
      </c>
    </row>
    <row r="38" spans="2:3" x14ac:dyDescent="0.3">
      <c r="B38">
        <v>215</v>
      </c>
      <c r="C38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2</v>
      </c>
    </row>
    <row r="39" spans="2:3" x14ac:dyDescent="0.3">
      <c r="B39">
        <v>214</v>
      </c>
      <c r="C39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2</v>
      </c>
    </row>
    <row r="40" spans="2:3" x14ac:dyDescent="0.3">
      <c r="B40">
        <v>213</v>
      </c>
      <c r="C40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2</v>
      </c>
    </row>
    <row r="41" spans="2:3" x14ac:dyDescent="0.3">
      <c r="B41">
        <v>212</v>
      </c>
      <c r="C41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2</v>
      </c>
    </row>
    <row r="42" spans="2:3" x14ac:dyDescent="0.3">
      <c r="B42">
        <v>211</v>
      </c>
      <c r="C42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2</v>
      </c>
    </row>
    <row r="43" spans="2:3" x14ac:dyDescent="0.3">
      <c r="B43">
        <v>210</v>
      </c>
      <c r="C43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2</v>
      </c>
    </row>
    <row r="44" spans="2:3" x14ac:dyDescent="0.3">
      <c r="B44">
        <v>209</v>
      </c>
      <c r="C44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1.5</v>
      </c>
    </row>
    <row r="45" spans="2:3" x14ac:dyDescent="0.3">
      <c r="B45">
        <v>208</v>
      </c>
      <c r="C45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1.5</v>
      </c>
    </row>
    <row r="46" spans="2:3" x14ac:dyDescent="0.3">
      <c r="B46">
        <v>207</v>
      </c>
      <c r="C46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1.5</v>
      </c>
    </row>
    <row r="47" spans="2:3" x14ac:dyDescent="0.3">
      <c r="B47">
        <v>206</v>
      </c>
      <c r="C47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1.5</v>
      </c>
    </row>
    <row r="48" spans="2:3" x14ac:dyDescent="0.3">
      <c r="B48">
        <v>205</v>
      </c>
      <c r="C48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1.5</v>
      </c>
    </row>
    <row r="49" spans="2:3" x14ac:dyDescent="0.3">
      <c r="B49">
        <v>204</v>
      </c>
      <c r="C49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1.5</v>
      </c>
    </row>
    <row r="50" spans="2:3" x14ac:dyDescent="0.3">
      <c r="B50">
        <v>203</v>
      </c>
      <c r="C50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1.5</v>
      </c>
    </row>
    <row r="51" spans="2:3" x14ac:dyDescent="0.3">
      <c r="B51">
        <v>202</v>
      </c>
      <c r="C51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1.5</v>
      </c>
    </row>
    <row r="52" spans="2:3" x14ac:dyDescent="0.3">
      <c r="B52">
        <v>201</v>
      </c>
      <c r="C52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1.5</v>
      </c>
    </row>
    <row r="53" spans="2:3" x14ac:dyDescent="0.3">
      <c r="B53">
        <v>200</v>
      </c>
      <c r="C53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1.5</v>
      </c>
    </row>
    <row r="54" spans="2:3" x14ac:dyDescent="0.3">
      <c r="B54">
        <v>199</v>
      </c>
      <c r="C54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1.5</v>
      </c>
    </row>
    <row r="55" spans="2:3" x14ac:dyDescent="0.3">
      <c r="B55">
        <v>198</v>
      </c>
      <c r="C55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1.5</v>
      </c>
    </row>
    <row r="56" spans="2:3" x14ac:dyDescent="0.3">
      <c r="B56">
        <v>197</v>
      </c>
      <c r="C56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1.5</v>
      </c>
    </row>
    <row r="57" spans="2:3" x14ac:dyDescent="0.3">
      <c r="B57">
        <v>196</v>
      </c>
      <c r="C57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1.5</v>
      </c>
    </row>
    <row r="58" spans="2:3" x14ac:dyDescent="0.3">
      <c r="B58">
        <v>195</v>
      </c>
      <c r="C58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1.5</v>
      </c>
    </row>
    <row r="59" spans="2:3" x14ac:dyDescent="0.3">
      <c r="B59">
        <v>194</v>
      </c>
      <c r="C59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1.5</v>
      </c>
    </row>
    <row r="60" spans="2:3" x14ac:dyDescent="0.3">
      <c r="B60">
        <v>193</v>
      </c>
      <c r="C60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1.5</v>
      </c>
    </row>
    <row r="61" spans="2:3" x14ac:dyDescent="0.3">
      <c r="B61">
        <v>192</v>
      </c>
      <c r="C61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1.5</v>
      </c>
    </row>
    <row r="62" spans="2:3" x14ac:dyDescent="0.3">
      <c r="B62">
        <v>191</v>
      </c>
      <c r="C62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1.5</v>
      </c>
    </row>
    <row r="63" spans="2:3" x14ac:dyDescent="0.3">
      <c r="B63">
        <v>190</v>
      </c>
      <c r="C63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1.5</v>
      </c>
    </row>
    <row r="64" spans="2:3" x14ac:dyDescent="0.3">
      <c r="B64">
        <v>189</v>
      </c>
      <c r="C64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1.5</v>
      </c>
    </row>
    <row r="65" spans="2:3" x14ac:dyDescent="0.3">
      <c r="B65">
        <v>188</v>
      </c>
      <c r="C65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1.5</v>
      </c>
    </row>
    <row r="66" spans="2:3" x14ac:dyDescent="0.3">
      <c r="B66">
        <v>187</v>
      </c>
      <c r="C66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1.5</v>
      </c>
    </row>
    <row r="67" spans="2:3" x14ac:dyDescent="0.3">
      <c r="B67">
        <v>186</v>
      </c>
      <c r="C67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1.5</v>
      </c>
    </row>
    <row r="68" spans="2:3" x14ac:dyDescent="0.3">
      <c r="B68">
        <v>185</v>
      </c>
      <c r="C68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1.5</v>
      </c>
    </row>
    <row r="69" spans="2:3" x14ac:dyDescent="0.3">
      <c r="B69">
        <v>184</v>
      </c>
      <c r="C69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1</v>
      </c>
    </row>
    <row r="70" spans="2:3" x14ac:dyDescent="0.3">
      <c r="B70">
        <v>183</v>
      </c>
      <c r="C70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1</v>
      </c>
    </row>
    <row r="71" spans="2:3" x14ac:dyDescent="0.3">
      <c r="B71">
        <v>182</v>
      </c>
      <c r="C71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1</v>
      </c>
    </row>
    <row r="72" spans="2:3" x14ac:dyDescent="0.3">
      <c r="B72">
        <v>181</v>
      </c>
      <c r="C72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1</v>
      </c>
    </row>
    <row r="73" spans="2:3" x14ac:dyDescent="0.3">
      <c r="B73">
        <v>180</v>
      </c>
      <c r="C73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1</v>
      </c>
    </row>
    <row r="74" spans="2:3" x14ac:dyDescent="0.3">
      <c r="B74">
        <v>179</v>
      </c>
      <c r="C74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1</v>
      </c>
    </row>
    <row r="75" spans="2:3" x14ac:dyDescent="0.3">
      <c r="B75">
        <v>178</v>
      </c>
      <c r="C75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1</v>
      </c>
    </row>
    <row r="76" spans="2:3" x14ac:dyDescent="0.3">
      <c r="B76">
        <v>177</v>
      </c>
      <c r="C76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1</v>
      </c>
    </row>
    <row r="77" spans="2:3" x14ac:dyDescent="0.3">
      <c r="B77">
        <v>176</v>
      </c>
      <c r="C77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1</v>
      </c>
    </row>
    <row r="78" spans="2:3" x14ac:dyDescent="0.3">
      <c r="B78">
        <v>175</v>
      </c>
      <c r="C78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1</v>
      </c>
    </row>
    <row r="79" spans="2:3" x14ac:dyDescent="0.3">
      <c r="B79">
        <v>174</v>
      </c>
      <c r="C79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1</v>
      </c>
    </row>
    <row r="80" spans="2:3" x14ac:dyDescent="0.3">
      <c r="B80">
        <v>173</v>
      </c>
      <c r="C80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1</v>
      </c>
    </row>
    <row r="81" spans="2:3" x14ac:dyDescent="0.3">
      <c r="B81">
        <v>172</v>
      </c>
      <c r="C81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1</v>
      </c>
    </row>
    <row r="82" spans="2:3" x14ac:dyDescent="0.3">
      <c r="B82">
        <v>171</v>
      </c>
      <c r="C82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1</v>
      </c>
    </row>
    <row r="83" spans="2:3" x14ac:dyDescent="0.3">
      <c r="B83">
        <v>170</v>
      </c>
      <c r="C83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1</v>
      </c>
    </row>
    <row r="84" spans="2:3" x14ac:dyDescent="0.3">
      <c r="B84">
        <v>169</v>
      </c>
      <c r="C84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1</v>
      </c>
    </row>
    <row r="85" spans="2:3" x14ac:dyDescent="0.3">
      <c r="B85">
        <v>168</v>
      </c>
      <c r="C85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1</v>
      </c>
    </row>
    <row r="86" spans="2:3" x14ac:dyDescent="0.3">
      <c r="B86">
        <v>167</v>
      </c>
      <c r="C86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1</v>
      </c>
    </row>
    <row r="87" spans="2:3" x14ac:dyDescent="0.3">
      <c r="B87">
        <v>166</v>
      </c>
      <c r="C87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1</v>
      </c>
    </row>
    <row r="88" spans="2:3" x14ac:dyDescent="0.3">
      <c r="B88">
        <v>165</v>
      </c>
      <c r="C88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1</v>
      </c>
    </row>
    <row r="89" spans="2:3" x14ac:dyDescent="0.3">
      <c r="B89">
        <v>164</v>
      </c>
      <c r="C89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1</v>
      </c>
    </row>
    <row r="90" spans="2:3" x14ac:dyDescent="0.3">
      <c r="B90">
        <v>163</v>
      </c>
      <c r="C90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1</v>
      </c>
    </row>
    <row r="91" spans="2:3" x14ac:dyDescent="0.3">
      <c r="B91">
        <v>162</v>
      </c>
      <c r="C91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1</v>
      </c>
    </row>
    <row r="92" spans="2:3" x14ac:dyDescent="0.3">
      <c r="B92">
        <v>161</v>
      </c>
      <c r="C92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1</v>
      </c>
    </row>
    <row r="93" spans="2:3" x14ac:dyDescent="0.3">
      <c r="B93">
        <v>160</v>
      </c>
      <c r="C93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1</v>
      </c>
    </row>
    <row r="94" spans="2:3" x14ac:dyDescent="0.3">
      <c r="B94">
        <v>159</v>
      </c>
      <c r="C94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0.5</v>
      </c>
    </row>
    <row r="95" spans="2:3" x14ac:dyDescent="0.3">
      <c r="B95">
        <v>158</v>
      </c>
      <c r="C95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0.5</v>
      </c>
    </row>
    <row r="96" spans="2:3" x14ac:dyDescent="0.3">
      <c r="B96">
        <v>157</v>
      </c>
      <c r="C96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0.5</v>
      </c>
    </row>
    <row r="97" spans="2:3" x14ac:dyDescent="0.3">
      <c r="B97">
        <v>156</v>
      </c>
      <c r="C97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0.5</v>
      </c>
    </row>
    <row r="98" spans="2:3" x14ac:dyDescent="0.3">
      <c r="B98">
        <v>155</v>
      </c>
      <c r="C98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0.5</v>
      </c>
    </row>
    <row r="99" spans="2:3" x14ac:dyDescent="0.3">
      <c r="B99">
        <v>154</v>
      </c>
      <c r="C99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0.5</v>
      </c>
    </row>
    <row r="100" spans="2:3" x14ac:dyDescent="0.3">
      <c r="B100">
        <v>153</v>
      </c>
      <c r="C100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0.5</v>
      </c>
    </row>
    <row r="101" spans="2:3" x14ac:dyDescent="0.3">
      <c r="B101">
        <v>152</v>
      </c>
      <c r="C101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0.5</v>
      </c>
    </row>
    <row r="102" spans="2:3" x14ac:dyDescent="0.3">
      <c r="B102">
        <v>151</v>
      </c>
      <c r="C102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0.5</v>
      </c>
    </row>
    <row r="103" spans="2:3" x14ac:dyDescent="0.3">
      <c r="B103">
        <v>150</v>
      </c>
      <c r="C103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0.5</v>
      </c>
    </row>
    <row r="104" spans="2:3" x14ac:dyDescent="0.3">
      <c r="B104">
        <v>149</v>
      </c>
      <c r="C104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0.5</v>
      </c>
    </row>
    <row r="105" spans="2:3" x14ac:dyDescent="0.3">
      <c r="B105">
        <v>148</v>
      </c>
      <c r="C105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0.5</v>
      </c>
    </row>
    <row r="106" spans="2:3" x14ac:dyDescent="0.3">
      <c r="B106">
        <v>147</v>
      </c>
      <c r="C106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0.5</v>
      </c>
    </row>
    <row r="107" spans="2:3" x14ac:dyDescent="0.3">
      <c r="B107">
        <v>146</v>
      </c>
      <c r="C107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0.5</v>
      </c>
    </row>
    <row r="108" spans="2:3" x14ac:dyDescent="0.3">
      <c r="B108">
        <v>145</v>
      </c>
      <c r="C108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0.5</v>
      </c>
    </row>
    <row r="109" spans="2:3" x14ac:dyDescent="0.3">
      <c r="B109">
        <v>144</v>
      </c>
      <c r="C109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0.5</v>
      </c>
    </row>
    <row r="110" spans="2:3" x14ac:dyDescent="0.3">
      <c r="B110">
        <v>143</v>
      </c>
      <c r="C110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0.5</v>
      </c>
    </row>
    <row r="111" spans="2:3" x14ac:dyDescent="0.3">
      <c r="B111">
        <v>142</v>
      </c>
      <c r="C111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0.5</v>
      </c>
    </row>
    <row r="112" spans="2:3" x14ac:dyDescent="0.3">
      <c r="B112">
        <v>141</v>
      </c>
      <c r="C112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0.5</v>
      </c>
    </row>
    <row r="113" spans="2:3" x14ac:dyDescent="0.3">
      <c r="B113">
        <v>140</v>
      </c>
      <c r="C113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0.5</v>
      </c>
    </row>
    <row r="114" spans="2:3" x14ac:dyDescent="0.3">
      <c r="B114">
        <v>139</v>
      </c>
      <c r="C114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0.5</v>
      </c>
    </row>
    <row r="115" spans="2:3" x14ac:dyDescent="0.3">
      <c r="B115">
        <v>138</v>
      </c>
      <c r="C115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0.5</v>
      </c>
    </row>
    <row r="116" spans="2:3" x14ac:dyDescent="0.3">
      <c r="B116">
        <v>137</v>
      </c>
      <c r="C116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0.5</v>
      </c>
    </row>
    <row r="117" spans="2:3" x14ac:dyDescent="0.3">
      <c r="B117">
        <v>136</v>
      </c>
      <c r="C117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0.5</v>
      </c>
    </row>
    <row r="118" spans="2:3" x14ac:dyDescent="0.3">
      <c r="B118">
        <v>135</v>
      </c>
      <c r="C118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0.5</v>
      </c>
    </row>
    <row r="119" spans="2:3" x14ac:dyDescent="0.3">
      <c r="B119">
        <v>134</v>
      </c>
      <c r="C119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0</v>
      </c>
    </row>
    <row r="120" spans="2:3" x14ac:dyDescent="0.3">
      <c r="B120">
        <v>133</v>
      </c>
      <c r="C120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0</v>
      </c>
    </row>
    <row r="121" spans="2:3" x14ac:dyDescent="0.3">
      <c r="B121">
        <v>132</v>
      </c>
      <c r="C121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0</v>
      </c>
    </row>
    <row r="122" spans="2:3" x14ac:dyDescent="0.3">
      <c r="B122">
        <v>131</v>
      </c>
      <c r="C122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0</v>
      </c>
    </row>
    <row r="123" spans="2:3" x14ac:dyDescent="0.3">
      <c r="B123">
        <v>130</v>
      </c>
      <c r="C123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0</v>
      </c>
    </row>
    <row r="124" spans="2:3" x14ac:dyDescent="0.3">
      <c r="B124">
        <v>129</v>
      </c>
      <c r="C124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0</v>
      </c>
    </row>
    <row r="125" spans="2:3" x14ac:dyDescent="0.3">
      <c r="B125">
        <v>128</v>
      </c>
      <c r="C125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0</v>
      </c>
    </row>
    <row r="126" spans="2:3" x14ac:dyDescent="0.3">
      <c r="B126">
        <v>127</v>
      </c>
      <c r="C126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0</v>
      </c>
    </row>
    <row r="127" spans="2:3" x14ac:dyDescent="0.3">
      <c r="B127">
        <v>126</v>
      </c>
      <c r="C127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0</v>
      </c>
    </row>
    <row r="128" spans="2:3" x14ac:dyDescent="0.3">
      <c r="B128">
        <v>125</v>
      </c>
      <c r="C128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0</v>
      </c>
    </row>
    <row r="129" spans="2:3" x14ac:dyDescent="0.3">
      <c r="B129">
        <v>124</v>
      </c>
      <c r="C129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0</v>
      </c>
    </row>
    <row r="130" spans="2:3" x14ac:dyDescent="0.3">
      <c r="B130">
        <v>123</v>
      </c>
      <c r="C130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0</v>
      </c>
    </row>
    <row r="131" spans="2:3" x14ac:dyDescent="0.3">
      <c r="B131">
        <v>122</v>
      </c>
      <c r="C131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0</v>
      </c>
    </row>
    <row r="132" spans="2:3" x14ac:dyDescent="0.3">
      <c r="B132">
        <v>121</v>
      </c>
      <c r="C132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0</v>
      </c>
    </row>
    <row r="133" spans="2:3" x14ac:dyDescent="0.3">
      <c r="B133">
        <v>120</v>
      </c>
      <c r="C133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0</v>
      </c>
    </row>
    <row r="134" spans="2:3" x14ac:dyDescent="0.3">
      <c r="B134">
        <v>119</v>
      </c>
      <c r="C134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0</v>
      </c>
    </row>
    <row r="135" spans="2:3" x14ac:dyDescent="0.3">
      <c r="B135">
        <v>118</v>
      </c>
      <c r="C135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0</v>
      </c>
    </row>
    <row r="136" spans="2:3" x14ac:dyDescent="0.3">
      <c r="B136">
        <v>117</v>
      </c>
      <c r="C136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0</v>
      </c>
    </row>
    <row r="137" spans="2:3" x14ac:dyDescent="0.3">
      <c r="B137">
        <v>116</v>
      </c>
      <c r="C137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0</v>
      </c>
    </row>
    <row r="138" spans="2:3" x14ac:dyDescent="0.3">
      <c r="B138">
        <v>115</v>
      </c>
      <c r="C138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0</v>
      </c>
    </row>
    <row r="139" spans="2:3" x14ac:dyDescent="0.3">
      <c r="B139">
        <v>114</v>
      </c>
      <c r="C139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0</v>
      </c>
    </row>
    <row r="140" spans="2:3" x14ac:dyDescent="0.3">
      <c r="B140">
        <v>113</v>
      </c>
      <c r="C140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0</v>
      </c>
    </row>
    <row r="141" spans="2:3" x14ac:dyDescent="0.3">
      <c r="B141">
        <v>112</v>
      </c>
      <c r="C141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0</v>
      </c>
    </row>
    <row r="142" spans="2:3" x14ac:dyDescent="0.3">
      <c r="B142">
        <v>111</v>
      </c>
      <c r="C142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0</v>
      </c>
    </row>
    <row r="143" spans="2:3" x14ac:dyDescent="0.3">
      <c r="B143">
        <v>110</v>
      </c>
      <c r="C143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0</v>
      </c>
    </row>
    <row r="144" spans="2:3" x14ac:dyDescent="0.3">
      <c r="B144">
        <v>109</v>
      </c>
      <c r="C144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0</v>
      </c>
    </row>
    <row r="145" spans="2:3" x14ac:dyDescent="0.3">
      <c r="B145">
        <v>108</v>
      </c>
      <c r="C145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0</v>
      </c>
    </row>
    <row r="146" spans="2:3" x14ac:dyDescent="0.3">
      <c r="B146">
        <v>107</v>
      </c>
      <c r="C146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0</v>
      </c>
    </row>
    <row r="147" spans="2:3" x14ac:dyDescent="0.3">
      <c r="B147">
        <v>106</v>
      </c>
      <c r="C147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0</v>
      </c>
    </row>
    <row r="148" spans="2:3" x14ac:dyDescent="0.3">
      <c r="B148">
        <v>105</v>
      </c>
      <c r="C148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0</v>
      </c>
    </row>
    <row r="149" spans="2:3" x14ac:dyDescent="0.3">
      <c r="B149">
        <v>104</v>
      </c>
      <c r="C149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0</v>
      </c>
    </row>
    <row r="150" spans="2:3" x14ac:dyDescent="0.3">
      <c r="B150">
        <v>103</v>
      </c>
      <c r="C150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0</v>
      </c>
    </row>
    <row r="151" spans="2:3" x14ac:dyDescent="0.3">
      <c r="B151">
        <v>102</v>
      </c>
      <c r="C151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0</v>
      </c>
    </row>
    <row r="152" spans="2:3" x14ac:dyDescent="0.3">
      <c r="B152">
        <v>101</v>
      </c>
      <c r="C152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0</v>
      </c>
    </row>
    <row r="153" spans="2:3" x14ac:dyDescent="0.3">
      <c r="B153">
        <v>100</v>
      </c>
      <c r="C153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0</v>
      </c>
    </row>
    <row r="154" spans="2:3" x14ac:dyDescent="0.3">
      <c r="B154">
        <v>99</v>
      </c>
      <c r="C154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-0.5</v>
      </c>
    </row>
    <row r="155" spans="2:3" x14ac:dyDescent="0.3">
      <c r="B155">
        <v>98</v>
      </c>
      <c r="C155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-0.5</v>
      </c>
    </row>
    <row r="156" spans="2:3" x14ac:dyDescent="0.3">
      <c r="B156">
        <v>97</v>
      </c>
      <c r="C156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-0.5</v>
      </c>
    </row>
    <row r="157" spans="2:3" x14ac:dyDescent="0.3">
      <c r="B157">
        <v>96</v>
      </c>
      <c r="C157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-0.5</v>
      </c>
    </row>
    <row r="158" spans="2:3" x14ac:dyDescent="0.3">
      <c r="B158">
        <v>95</v>
      </c>
      <c r="C158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-0.5</v>
      </c>
    </row>
    <row r="159" spans="2:3" x14ac:dyDescent="0.3">
      <c r="B159">
        <v>94</v>
      </c>
      <c r="C159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-0.5</v>
      </c>
    </row>
    <row r="160" spans="2:3" x14ac:dyDescent="0.3">
      <c r="B160">
        <v>93</v>
      </c>
      <c r="C160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-0.5</v>
      </c>
    </row>
    <row r="161" spans="2:3" x14ac:dyDescent="0.3">
      <c r="B161">
        <v>92</v>
      </c>
      <c r="C161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-0.5</v>
      </c>
    </row>
    <row r="162" spans="2:3" x14ac:dyDescent="0.3">
      <c r="B162">
        <v>91</v>
      </c>
      <c r="C162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-0.5</v>
      </c>
    </row>
    <row r="163" spans="2:3" x14ac:dyDescent="0.3">
      <c r="B163">
        <v>90</v>
      </c>
      <c r="C163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-0.5</v>
      </c>
    </row>
    <row r="164" spans="2:3" x14ac:dyDescent="0.3">
      <c r="B164">
        <v>89</v>
      </c>
      <c r="C164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-0.5</v>
      </c>
    </row>
    <row r="165" spans="2:3" x14ac:dyDescent="0.3">
      <c r="B165">
        <v>88</v>
      </c>
      <c r="C165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-0.5</v>
      </c>
    </row>
    <row r="166" spans="2:3" x14ac:dyDescent="0.3">
      <c r="B166">
        <v>87</v>
      </c>
      <c r="C166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-0.5</v>
      </c>
    </row>
    <row r="167" spans="2:3" x14ac:dyDescent="0.3">
      <c r="B167">
        <v>86</v>
      </c>
      <c r="C167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-0.5</v>
      </c>
    </row>
    <row r="168" spans="2:3" x14ac:dyDescent="0.3">
      <c r="B168">
        <v>85</v>
      </c>
      <c r="C168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-0.5</v>
      </c>
    </row>
    <row r="169" spans="2:3" x14ac:dyDescent="0.3">
      <c r="B169">
        <v>84</v>
      </c>
      <c r="C169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-1</v>
      </c>
    </row>
    <row r="170" spans="2:3" x14ac:dyDescent="0.3">
      <c r="B170">
        <v>83</v>
      </c>
      <c r="C170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-1</v>
      </c>
    </row>
    <row r="171" spans="2:3" x14ac:dyDescent="0.3">
      <c r="B171">
        <v>82</v>
      </c>
      <c r="C171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-1</v>
      </c>
    </row>
    <row r="172" spans="2:3" x14ac:dyDescent="0.3">
      <c r="B172">
        <v>81</v>
      </c>
      <c r="C172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-1</v>
      </c>
    </row>
    <row r="173" spans="2:3" x14ac:dyDescent="0.3">
      <c r="B173">
        <v>80</v>
      </c>
      <c r="C173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-1</v>
      </c>
    </row>
    <row r="174" spans="2:3" x14ac:dyDescent="0.3">
      <c r="B174">
        <v>79</v>
      </c>
      <c r="C174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-1</v>
      </c>
    </row>
    <row r="175" spans="2:3" x14ac:dyDescent="0.3">
      <c r="B175">
        <v>78</v>
      </c>
      <c r="C175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-1</v>
      </c>
    </row>
    <row r="176" spans="2:3" x14ac:dyDescent="0.3">
      <c r="B176">
        <v>77</v>
      </c>
      <c r="C176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-1</v>
      </c>
    </row>
    <row r="177" spans="2:3" x14ac:dyDescent="0.3">
      <c r="B177">
        <v>76</v>
      </c>
      <c r="C177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-1</v>
      </c>
    </row>
    <row r="178" spans="2:3" x14ac:dyDescent="0.3">
      <c r="B178">
        <v>75</v>
      </c>
      <c r="C178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-1</v>
      </c>
    </row>
    <row r="179" spans="2:3" x14ac:dyDescent="0.3">
      <c r="B179">
        <v>74</v>
      </c>
      <c r="C179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-1</v>
      </c>
    </row>
    <row r="180" spans="2:3" x14ac:dyDescent="0.3">
      <c r="B180">
        <v>73</v>
      </c>
      <c r="C180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-1</v>
      </c>
    </row>
    <row r="181" spans="2:3" x14ac:dyDescent="0.3">
      <c r="B181">
        <v>72</v>
      </c>
      <c r="C181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-1</v>
      </c>
    </row>
    <row r="182" spans="2:3" x14ac:dyDescent="0.3">
      <c r="B182">
        <v>71</v>
      </c>
      <c r="C182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-1</v>
      </c>
    </row>
    <row r="183" spans="2:3" x14ac:dyDescent="0.3">
      <c r="B183">
        <v>70</v>
      </c>
      <c r="C183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-1</v>
      </c>
    </row>
    <row r="184" spans="2:3" x14ac:dyDescent="0.3">
      <c r="B184">
        <v>69</v>
      </c>
      <c r="C184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-1</v>
      </c>
    </row>
    <row r="185" spans="2:3" x14ac:dyDescent="0.3">
      <c r="B185">
        <v>68</v>
      </c>
      <c r="C185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-1</v>
      </c>
    </row>
    <row r="186" spans="2:3" x14ac:dyDescent="0.3">
      <c r="B186">
        <v>67</v>
      </c>
      <c r="C186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-1</v>
      </c>
    </row>
    <row r="187" spans="2:3" x14ac:dyDescent="0.3">
      <c r="B187">
        <v>66</v>
      </c>
      <c r="C187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-1</v>
      </c>
    </row>
    <row r="188" spans="2:3" x14ac:dyDescent="0.3">
      <c r="B188">
        <v>65</v>
      </c>
      <c r="C188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-1</v>
      </c>
    </row>
    <row r="189" spans="2:3" x14ac:dyDescent="0.3">
      <c r="B189">
        <v>64</v>
      </c>
      <c r="C189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-1</v>
      </c>
    </row>
    <row r="190" spans="2:3" x14ac:dyDescent="0.3">
      <c r="B190">
        <v>63</v>
      </c>
      <c r="C190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-1</v>
      </c>
    </row>
    <row r="191" spans="2:3" x14ac:dyDescent="0.3">
      <c r="B191">
        <v>62</v>
      </c>
      <c r="C191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-1</v>
      </c>
    </row>
    <row r="192" spans="2:3" x14ac:dyDescent="0.3">
      <c r="B192">
        <v>61</v>
      </c>
      <c r="C192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-1</v>
      </c>
    </row>
    <row r="193" spans="2:3" x14ac:dyDescent="0.3">
      <c r="B193">
        <v>60</v>
      </c>
      <c r="C193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-1</v>
      </c>
    </row>
    <row r="194" spans="2:3" x14ac:dyDescent="0.3">
      <c r="B194">
        <v>59</v>
      </c>
      <c r="C194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-1.5</v>
      </c>
    </row>
    <row r="195" spans="2:3" x14ac:dyDescent="0.3">
      <c r="B195">
        <v>58</v>
      </c>
      <c r="C195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-1.5</v>
      </c>
    </row>
    <row r="196" spans="2:3" x14ac:dyDescent="0.3">
      <c r="B196">
        <v>57</v>
      </c>
      <c r="C196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-1.5</v>
      </c>
    </row>
    <row r="197" spans="2:3" x14ac:dyDescent="0.3">
      <c r="B197">
        <v>56</v>
      </c>
      <c r="C197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-1.5</v>
      </c>
    </row>
    <row r="198" spans="2:3" x14ac:dyDescent="0.3">
      <c r="B198">
        <v>55</v>
      </c>
      <c r="C198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-1.5</v>
      </c>
    </row>
    <row r="199" spans="2:3" x14ac:dyDescent="0.3">
      <c r="B199">
        <v>54</v>
      </c>
      <c r="C199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-1.5</v>
      </c>
    </row>
    <row r="200" spans="2:3" x14ac:dyDescent="0.3">
      <c r="B200">
        <v>53</v>
      </c>
      <c r="C200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-1.5</v>
      </c>
    </row>
    <row r="201" spans="2:3" x14ac:dyDescent="0.3">
      <c r="B201">
        <v>52</v>
      </c>
      <c r="C201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-1.5</v>
      </c>
    </row>
    <row r="202" spans="2:3" x14ac:dyDescent="0.3">
      <c r="B202">
        <v>51</v>
      </c>
      <c r="C202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-1.5</v>
      </c>
    </row>
    <row r="203" spans="2:3" x14ac:dyDescent="0.3">
      <c r="B203">
        <v>50</v>
      </c>
      <c r="C203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-1.5</v>
      </c>
    </row>
    <row r="204" spans="2:3" x14ac:dyDescent="0.3">
      <c r="B204">
        <v>49</v>
      </c>
      <c r="C204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-1.5</v>
      </c>
    </row>
    <row r="205" spans="2:3" x14ac:dyDescent="0.3">
      <c r="B205">
        <v>48</v>
      </c>
      <c r="C205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-1.5</v>
      </c>
    </row>
    <row r="206" spans="2:3" x14ac:dyDescent="0.3">
      <c r="B206">
        <v>47</v>
      </c>
      <c r="C206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-1.5</v>
      </c>
    </row>
    <row r="207" spans="2:3" x14ac:dyDescent="0.3">
      <c r="B207">
        <v>46</v>
      </c>
      <c r="C207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-1.5</v>
      </c>
    </row>
    <row r="208" spans="2:3" x14ac:dyDescent="0.3">
      <c r="B208">
        <v>45</v>
      </c>
      <c r="C208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-1.5</v>
      </c>
    </row>
    <row r="209" spans="2:3" x14ac:dyDescent="0.3">
      <c r="B209">
        <v>44</v>
      </c>
      <c r="C209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-1.5</v>
      </c>
    </row>
    <row r="210" spans="2:3" x14ac:dyDescent="0.3">
      <c r="B210">
        <v>43</v>
      </c>
      <c r="C210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-1.5</v>
      </c>
    </row>
    <row r="211" spans="2:3" x14ac:dyDescent="0.3">
      <c r="B211">
        <v>42</v>
      </c>
      <c r="C211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-1.5</v>
      </c>
    </row>
    <row r="212" spans="2:3" x14ac:dyDescent="0.3">
      <c r="B212">
        <v>41</v>
      </c>
      <c r="C212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-1.5</v>
      </c>
    </row>
    <row r="213" spans="2:3" x14ac:dyDescent="0.3">
      <c r="B213">
        <v>40</v>
      </c>
      <c r="C213" s="40">
        <f>IF(Tableau3[[#This Row],[Glycémie T0]]&lt;SEUIL_MIN_CORR,INT((Tableau3[[#This Row],[Glycémie T0]]-GLY_CIBLE)/DELTA_GLY_CORR)*UNITE_INSU,IF(Tableau3[[#This Row],[Glycémie T0]]&gt;SEUIL_MAX_CORR,INT((Tableau3[[#This Row],[Glycémie T0]]-GLY_CIBLE)/DELTA_GLY_CORR)*UNITE_INSU,0))</f>
        <v>-1.5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7FDB8-09D2-4EA7-AA58-B6AABA85A6AB}">
  <dimension ref="A1:Z36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1.5546875" defaultRowHeight="14.4" x14ac:dyDescent="0.3"/>
  <cols>
    <col min="1" max="1" width="9.44140625" bestFit="1" customWidth="1"/>
    <col min="2" max="2" width="8.21875" bestFit="1" customWidth="1"/>
    <col min="3" max="3" width="13.44140625" style="28" customWidth="1"/>
    <col min="6" max="6" width="12" customWidth="1"/>
    <col min="7" max="7" width="11.5546875" style="3"/>
    <col min="9" max="9" width="15.5546875" style="28" customWidth="1"/>
    <col min="10" max="10" width="17.109375" style="28" customWidth="1"/>
    <col min="12" max="12" width="14" customWidth="1"/>
    <col min="13" max="13" width="15.109375" customWidth="1"/>
    <col min="14" max="14" width="14.5546875" customWidth="1"/>
    <col min="16" max="16" width="19.21875" style="28" customWidth="1"/>
    <col min="17" max="17" width="16.21875" style="28" customWidth="1"/>
    <col min="19" max="19" width="13.21875" customWidth="1"/>
    <col min="20" max="20" width="14.77734375" customWidth="1"/>
    <col min="21" max="21" width="13.6640625" customWidth="1"/>
    <col min="23" max="23" width="13.33203125" customWidth="1"/>
    <col min="24" max="24" width="17.88671875" style="28" customWidth="1"/>
    <col min="25" max="25" width="11.6640625" customWidth="1"/>
    <col min="26" max="26" width="40.21875" bestFit="1" customWidth="1"/>
  </cols>
  <sheetData>
    <row r="1" spans="1:26" x14ac:dyDescent="0.3">
      <c r="B1" s="2"/>
      <c r="C1" s="31" t="s">
        <v>0</v>
      </c>
      <c r="D1" s="31"/>
      <c r="E1" s="31"/>
      <c r="F1" s="31"/>
      <c r="G1" s="31"/>
      <c r="H1" s="31"/>
      <c r="I1" s="31"/>
      <c r="J1" s="32" t="s">
        <v>1</v>
      </c>
      <c r="K1" s="32"/>
      <c r="L1" s="32"/>
      <c r="M1" s="32"/>
      <c r="N1" s="32"/>
      <c r="O1" s="32"/>
      <c r="P1" s="32"/>
      <c r="Q1" s="33" t="s">
        <v>2</v>
      </c>
      <c r="R1" s="33"/>
      <c r="S1" s="33"/>
      <c r="T1" s="33"/>
      <c r="U1" s="33"/>
      <c r="V1" s="33"/>
      <c r="W1" s="33"/>
      <c r="X1" s="33"/>
      <c r="Y1" s="33"/>
      <c r="Z1" s="4" t="s">
        <v>35</v>
      </c>
    </row>
    <row r="2" spans="1:26" s="1" customFormat="1" x14ac:dyDescent="0.3">
      <c r="A2" s="34" t="s">
        <v>34</v>
      </c>
      <c r="B2" s="35" t="s">
        <v>3</v>
      </c>
      <c r="C2" s="10" t="s">
        <v>4</v>
      </c>
      <c r="D2" s="6" t="s">
        <v>5</v>
      </c>
      <c r="E2" s="6" t="s">
        <v>6</v>
      </c>
      <c r="F2" s="6" t="s">
        <v>7</v>
      </c>
      <c r="G2" s="5" t="s">
        <v>23</v>
      </c>
      <c r="H2" s="6" t="s">
        <v>8</v>
      </c>
      <c r="I2" s="10" t="s">
        <v>9</v>
      </c>
      <c r="J2" s="12" t="s">
        <v>10</v>
      </c>
      <c r="K2" s="7" t="s">
        <v>11</v>
      </c>
      <c r="L2" s="7" t="s">
        <v>12</v>
      </c>
      <c r="M2" s="7" t="s">
        <v>36</v>
      </c>
      <c r="N2" s="7" t="s">
        <v>24</v>
      </c>
      <c r="O2" s="7" t="s">
        <v>13</v>
      </c>
      <c r="P2" s="12" t="s">
        <v>14</v>
      </c>
      <c r="Q2" s="17" t="s">
        <v>15</v>
      </c>
      <c r="R2" s="8" t="s">
        <v>16</v>
      </c>
      <c r="S2" s="8" t="s">
        <v>17</v>
      </c>
      <c r="T2" s="8" t="s">
        <v>18</v>
      </c>
      <c r="U2" s="8" t="s">
        <v>25</v>
      </c>
      <c r="V2" s="8" t="s">
        <v>19</v>
      </c>
      <c r="W2" s="8" t="s">
        <v>20</v>
      </c>
      <c r="X2" s="17" t="s">
        <v>21</v>
      </c>
      <c r="Y2" s="8" t="s">
        <v>26</v>
      </c>
      <c r="Z2" s="9" t="s">
        <v>22</v>
      </c>
    </row>
    <row r="3" spans="1:26" x14ac:dyDescent="0.3">
      <c r="A3" s="36" t="s">
        <v>28</v>
      </c>
      <c r="B3" s="37">
        <v>45292</v>
      </c>
      <c r="C3" s="11">
        <v>100</v>
      </c>
      <c r="D3" s="19">
        <v>1</v>
      </c>
      <c r="E3" s="14">
        <v>0</v>
      </c>
      <c r="F3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" s="29">
        <f>Tableau25[[#This Row],[Algo]]*Tableau25[[#This Row],[Glucides]]/10</f>
        <v>0</v>
      </c>
      <c r="H3" s="19">
        <f>ROUND(2*Tableau25[[#This Row],[Calcul NR]],0)/2+Tableau25[[#This Row],[Correction]]</f>
        <v>0</v>
      </c>
      <c r="I3" s="11">
        <v>100</v>
      </c>
      <c r="J3" s="13">
        <v>100</v>
      </c>
      <c r="K3" s="15">
        <v>1</v>
      </c>
      <c r="L3" s="15">
        <v>0</v>
      </c>
      <c r="M3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" s="20">
        <f>Tableau25[[#This Row],[Algo (M)]]*Tableau25[[#This Row],[Glucides (M)]]/10</f>
        <v>0</v>
      </c>
      <c r="O3" s="20">
        <f>ROUND(2*Tableau25[[#This Row],[Calcul NR (M)]],0)/2+Tableau25[[#This Row],[Correction (M)]]</f>
        <v>0</v>
      </c>
      <c r="P3" s="13">
        <v>100</v>
      </c>
      <c r="Q3" s="18">
        <v>100</v>
      </c>
      <c r="R3" s="16">
        <v>1</v>
      </c>
      <c r="S3" s="16">
        <v>0</v>
      </c>
      <c r="T3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" s="21">
        <f>Tableau25[[#This Row],[Algo (S)]]*Tableau25[[#This Row],[Glucides (S)]]/10</f>
        <v>0</v>
      </c>
      <c r="V3" s="21">
        <f>ROUND(2*Tableau25[[#This Row],[Calcul NR (S)]],0)/2+Tableau25[[#This Row],[Correction (S)]]</f>
        <v>0</v>
      </c>
      <c r="W3" s="16">
        <v>10</v>
      </c>
      <c r="X3" s="18">
        <v>100</v>
      </c>
      <c r="Y3" s="21"/>
      <c r="Z3" s="22"/>
    </row>
    <row r="4" spans="1:26" x14ac:dyDescent="0.3">
      <c r="A4" s="36" t="s">
        <v>27</v>
      </c>
      <c r="B4" s="37">
        <v>45293</v>
      </c>
      <c r="C4" s="11">
        <v>100</v>
      </c>
      <c r="D4" s="19">
        <v>1</v>
      </c>
      <c r="E4" s="14">
        <v>0</v>
      </c>
      <c r="F4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4" s="29">
        <f>Tableau25[[#This Row],[Algo]]*Tableau25[[#This Row],[Glucides]]/10</f>
        <v>0</v>
      </c>
      <c r="H4" s="19">
        <f>ROUND(2*Tableau25[[#This Row],[Calcul NR]],0)/2+Tableau25[[#This Row],[Correction]]</f>
        <v>0</v>
      </c>
      <c r="I4" s="11">
        <v>100</v>
      </c>
      <c r="J4" s="13">
        <v>100</v>
      </c>
      <c r="K4" s="15">
        <v>1</v>
      </c>
      <c r="L4" s="15">
        <v>0</v>
      </c>
      <c r="M4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4" s="20">
        <f>Tableau25[[#This Row],[Algo (M)]]*Tableau25[[#This Row],[Glucides (M)]]/10</f>
        <v>0</v>
      </c>
      <c r="O4" s="20">
        <f>ROUND(2*Tableau25[[#This Row],[Calcul NR (M)]],0)/2+Tableau25[[#This Row],[Correction (M)]]</f>
        <v>0</v>
      </c>
      <c r="P4" s="13">
        <v>100</v>
      </c>
      <c r="Q4" s="18">
        <v>100</v>
      </c>
      <c r="R4" s="16">
        <v>1</v>
      </c>
      <c r="S4" s="16">
        <v>0</v>
      </c>
      <c r="T4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4" s="21">
        <f>Tableau25[[#This Row],[Algo (S)]]*Tableau25[[#This Row],[Glucides (S)]]/10</f>
        <v>0</v>
      </c>
      <c r="V4" s="21">
        <f>ROUND(2*Tableau25[[#This Row],[Calcul NR (S)]],0)/2+Tableau25[[#This Row],[Correction (S)]]</f>
        <v>0</v>
      </c>
      <c r="W4" s="16">
        <v>10</v>
      </c>
      <c r="X4" s="18">
        <v>100</v>
      </c>
      <c r="Y4" s="21"/>
      <c r="Z4" s="22"/>
    </row>
    <row r="5" spans="1:26" x14ac:dyDescent="0.3">
      <c r="A5" s="36" t="s">
        <v>33</v>
      </c>
      <c r="B5" s="37">
        <v>45294</v>
      </c>
      <c r="C5" s="11">
        <v>100</v>
      </c>
      <c r="D5" s="19">
        <v>1</v>
      </c>
      <c r="E5" s="14">
        <v>0</v>
      </c>
      <c r="F5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5" s="29">
        <f>Tableau25[[#This Row],[Algo]]*Tableau25[[#This Row],[Glucides]]/10</f>
        <v>0</v>
      </c>
      <c r="H5" s="19">
        <f>ROUND(2*Tableau25[[#This Row],[Calcul NR]],0)/2+Tableau25[[#This Row],[Correction]]</f>
        <v>0</v>
      </c>
      <c r="I5" s="11">
        <v>100</v>
      </c>
      <c r="J5" s="13">
        <v>100</v>
      </c>
      <c r="K5" s="15">
        <v>1</v>
      </c>
      <c r="L5" s="15">
        <v>0</v>
      </c>
      <c r="M5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5" s="20">
        <f>Tableau25[[#This Row],[Algo (M)]]*Tableau25[[#This Row],[Glucides (M)]]/10</f>
        <v>0</v>
      </c>
      <c r="O5" s="20">
        <f>ROUND(2*Tableau25[[#This Row],[Calcul NR (M)]],0)/2+Tableau25[[#This Row],[Correction (M)]]</f>
        <v>0</v>
      </c>
      <c r="P5" s="13">
        <v>100</v>
      </c>
      <c r="Q5" s="18">
        <v>100</v>
      </c>
      <c r="R5" s="16">
        <v>1</v>
      </c>
      <c r="S5" s="16">
        <v>0</v>
      </c>
      <c r="T5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5" s="21">
        <f>Tableau25[[#This Row],[Algo (S)]]*Tableau25[[#This Row],[Glucides (S)]]/10</f>
        <v>0</v>
      </c>
      <c r="V5" s="21">
        <f>ROUND(2*Tableau25[[#This Row],[Calcul NR (S)]],0)/2+Tableau25[[#This Row],[Correction (S)]]</f>
        <v>0</v>
      </c>
      <c r="W5" s="16">
        <v>10</v>
      </c>
      <c r="X5" s="18">
        <v>100</v>
      </c>
      <c r="Y5" s="21"/>
      <c r="Z5" s="22"/>
    </row>
    <row r="6" spans="1:26" x14ac:dyDescent="0.3">
      <c r="A6" s="36" t="s">
        <v>29</v>
      </c>
      <c r="B6" s="37">
        <v>45295</v>
      </c>
      <c r="C6" s="11">
        <v>100</v>
      </c>
      <c r="D6" s="19">
        <f>MAX(ROUND(D5+IF(I5&lt;GLYCT3_MIN,-INCR_ALGO*IF(H5&gt;10,2,1),0)+IF(AND(I5&gt;=GLYCT3_MAX,I4&gt;=GLYCT3_MAX,I3&gt;=GLYCT3_MAX),INCR_ALGO*IF(H5&gt;10,2,1),0),2),0)</f>
        <v>1</v>
      </c>
      <c r="E6" s="14">
        <v>0</v>
      </c>
      <c r="F6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6" s="29">
        <f>Tableau25[[#This Row],[Algo]]*Tableau25[[#This Row],[Glucides]]/10</f>
        <v>0</v>
      </c>
      <c r="H6" s="19">
        <f>ROUND(2*Tableau25[[#This Row],[Calcul NR]],0)/2+Tableau25[[#This Row],[Correction]]</f>
        <v>0</v>
      </c>
      <c r="I6" s="11">
        <v>100</v>
      </c>
      <c r="J6" s="13">
        <v>100</v>
      </c>
      <c r="K6" s="15">
        <f>MAX(ROUND(K5+IF(P5&lt;GLYCT3_MIN,-INCR_ALGO*IF(O5&gt;10,2,1),0)+IF(AND(P5&gt;=GLYCT3_MAX,P4&gt;=GLYCT3_MAX,P3&gt;=GLYCT3_MAX),INCR_ALGO*IF(O5&gt;10,2,1),0),2),0)</f>
        <v>1</v>
      </c>
      <c r="L6" s="15">
        <v>0</v>
      </c>
      <c r="M6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6" s="20">
        <f>Tableau25[[#This Row],[Algo (M)]]*Tableau25[[#This Row],[Glucides (M)]]/10</f>
        <v>0</v>
      </c>
      <c r="O6" s="20">
        <f>ROUND(2*Tableau25[[#This Row],[Calcul NR (M)]],0)/2+Tableau25[[#This Row],[Correction (M)]]</f>
        <v>0</v>
      </c>
      <c r="P6" s="13">
        <v>100</v>
      </c>
      <c r="Q6" s="18">
        <v>100</v>
      </c>
      <c r="R6" s="16">
        <f>MAX(ROUND(R5+IF(X5&lt;GLYCT3_MIN,-INCR_ALGO*IF(V5&gt;10,2,1),0)+IF(AND(X5&gt;GLYCT3_MAX,X4&gt;GLYCT3_MAX,X3&gt;GLYCT3_MAX),INCR_ALGO*IF(V5&gt;10,2,1),0),2),0)</f>
        <v>1</v>
      </c>
      <c r="S6" s="16">
        <v>0</v>
      </c>
      <c r="T6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6" s="21">
        <f>Tableau25[[#This Row],[Algo (S)]]*Tableau25[[#This Row],[Glucides (S)]]/10</f>
        <v>0</v>
      </c>
      <c r="V6" s="21">
        <f>ROUND(2*Tableau25[[#This Row],[Calcul NR (S)]],0)/2+Tableau25[[#This Row],[Correction (S)]]</f>
        <v>0</v>
      </c>
      <c r="W6" s="16">
        <v>10</v>
      </c>
      <c r="X6" s="18">
        <v>100</v>
      </c>
      <c r="Y6" s="21"/>
      <c r="Z6" s="22"/>
    </row>
    <row r="7" spans="1:26" x14ac:dyDescent="0.3">
      <c r="A7" s="36" t="s">
        <v>30</v>
      </c>
      <c r="B7" s="37">
        <v>45296</v>
      </c>
      <c r="C7" s="11">
        <v>100</v>
      </c>
      <c r="D7" s="19">
        <f>MAX(ROUND(D6+IF(I6&lt;GLYCT3_MIN,-INCR_ALGO*IF(H6&gt;10,2,1),0)+IF(AND(I6&gt;=GLYCT3_MAX,I5&gt;=GLYCT3_MAX,I4&gt;=GLYCT3_MAX),INCR_ALGO*IF(H6&gt;10,2,1),0),2),0)</f>
        <v>1</v>
      </c>
      <c r="E7" s="14">
        <v>0</v>
      </c>
      <c r="F7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7" s="29">
        <f>Tableau25[[#This Row],[Algo]]*Tableau25[[#This Row],[Glucides]]/10</f>
        <v>0</v>
      </c>
      <c r="H7" s="19">
        <f>ROUND(2*Tableau25[[#This Row],[Calcul NR]],0)/2+Tableau25[[#This Row],[Correction]]</f>
        <v>0</v>
      </c>
      <c r="I7" s="11">
        <v>100</v>
      </c>
      <c r="J7" s="13">
        <v>100</v>
      </c>
      <c r="K7" s="15">
        <f>MAX(ROUND(K6+IF(P6&lt;GLYCT3_MIN,-INCR_ALGO*IF(O6&gt;10,2,1),0)+IF(AND(P6&gt;=GLYCT3_MAX,P5&gt;=GLYCT3_MAX,P4&gt;=GLYCT3_MAX),INCR_ALGO*IF(O6&gt;10,2,1),0),2),0)</f>
        <v>1</v>
      </c>
      <c r="L7" s="15">
        <v>0</v>
      </c>
      <c r="M7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7" s="20">
        <f>Tableau25[[#This Row],[Algo (M)]]*Tableau25[[#This Row],[Glucides (M)]]/10</f>
        <v>0</v>
      </c>
      <c r="O7" s="20">
        <f>ROUND(2*Tableau25[[#This Row],[Calcul NR (M)]],0)/2+Tableau25[[#This Row],[Correction (M)]]</f>
        <v>0</v>
      </c>
      <c r="P7" s="13">
        <v>100</v>
      </c>
      <c r="Q7" s="18">
        <v>100</v>
      </c>
      <c r="R7" s="16">
        <f>MAX(ROUND(R6+IF(X6&lt;GLYCT3_MIN,-INCR_ALGO*IF(V6&gt;10,2,1),0)+IF(AND(X6&gt;GLYCT3_MAX,X5&gt;GLYCT3_MAX,X4&gt;GLYCT3_MAX),INCR_ALGO*IF(V6&gt;10,2,1),0),2),0)</f>
        <v>1</v>
      </c>
      <c r="S7" s="16">
        <v>0</v>
      </c>
      <c r="T7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7" s="21">
        <f>Tableau25[[#This Row],[Algo (S)]]*Tableau25[[#This Row],[Glucides (S)]]/10</f>
        <v>0</v>
      </c>
      <c r="V7" s="21">
        <f>ROUND(2*Tableau25[[#This Row],[Calcul NR (S)]],0)/2+Tableau25[[#This Row],[Correction (S)]]</f>
        <v>0</v>
      </c>
      <c r="W7" s="16">
        <v>10</v>
      </c>
      <c r="X7" s="18">
        <v>100</v>
      </c>
      <c r="Y7" s="21"/>
      <c r="Z7" s="22"/>
    </row>
    <row r="8" spans="1:26" x14ac:dyDescent="0.3">
      <c r="A8" s="36" t="s">
        <v>31</v>
      </c>
      <c r="B8" s="37">
        <v>45297</v>
      </c>
      <c r="C8" s="11">
        <v>100</v>
      </c>
      <c r="D8" s="19">
        <f>MAX(ROUND(D7+IF(I7&lt;GLYCT3_MIN,-INCR_ALGO*IF(H7&gt;10,2,1),0)+IF(AND(I7&gt;=GLYCT3_MAX,I6&gt;=GLYCT3_MAX,I5&gt;=GLYCT3_MAX),INCR_ALGO*IF(H7&gt;10,2,1),0),2),0)</f>
        <v>1</v>
      </c>
      <c r="E8" s="14">
        <v>0</v>
      </c>
      <c r="F8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8" s="29">
        <f>Tableau25[[#This Row],[Algo]]*Tableau25[[#This Row],[Glucides]]/10</f>
        <v>0</v>
      </c>
      <c r="H8" s="19">
        <f>ROUND(2*Tableau25[[#This Row],[Calcul NR]],0)/2+Tableau25[[#This Row],[Correction]]</f>
        <v>0</v>
      </c>
      <c r="I8" s="11">
        <v>100</v>
      </c>
      <c r="J8" s="13">
        <v>100</v>
      </c>
      <c r="K8" s="15">
        <f>MAX(ROUND(K7+IF(P7&lt;GLYCT3_MIN,-INCR_ALGO*IF(O7&gt;10,2,1),0)+IF(AND(P7&gt;=GLYCT3_MAX,P6&gt;=GLYCT3_MAX,P5&gt;=GLYCT3_MAX),INCR_ALGO*IF(O7&gt;10,2,1),0),2),0)</f>
        <v>1</v>
      </c>
      <c r="L8" s="15">
        <v>0</v>
      </c>
      <c r="M8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8" s="20">
        <f>Tableau25[[#This Row],[Algo (M)]]*Tableau25[[#This Row],[Glucides (M)]]/10</f>
        <v>0</v>
      </c>
      <c r="O8" s="20">
        <f>ROUND(2*Tableau25[[#This Row],[Calcul NR (M)]],0)/2+Tableau25[[#This Row],[Correction (M)]]</f>
        <v>0</v>
      </c>
      <c r="P8" s="13">
        <v>100</v>
      </c>
      <c r="Q8" s="18">
        <v>100</v>
      </c>
      <c r="R8" s="16">
        <f>MAX(ROUND(R7+IF(X7&lt;GLYCT3_MIN,-INCR_ALGO*IF(V7&gt;10,2,1),0)+IF(AND(X7&gt;GLYCT3_MAX,X6&gt;GLYCT3_MAX,X5&gt;GLYCT3_MAX),INCR_ALGO*IF(V7&gt;10,2,1),0),2),0)</f>
        <v>1</v>
      </c>
      <c r="S8" s="16">
        <v>0</v>
      </c>
      <c r="T8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8" s="21">
        <f>Tableau25[[#This Row],[Algo (S)]]*Tableau25[[#This Row],[Glucides (S)]]/10</f>
        <v>0</v>
      </c>
      <c r="V8" s="21">
        <f>ROUND(2*Tableau25[[#This Row],[Calcul NR (S)]],0)/2+Tableau25[[#This Row],[Correction (S)]]</f>
        <v>0</v>
      </c>
      <c r="W8" s="16">
        <v>10</v>
      </c>
      <c r="X8" s="18">
        <v>100</v>
      </c>
      <c r="Y8" s="21"/>
      <c r="Z8" s="22"/>
    </row>
    <row r="9" spans="1:26" x14ac:dyDescent="0.3">
      <c r="A9" s="36" t="s">
        <v>32</v>
      </c>
      <c r="B9" s="37">
        <v>45298</v>
      </c>
      <c r="C9" s="11">
        <v>100</v>
      </c>
      <c r="D9" s="19">
        <f>MAX(ROUND(D8+IF(I8&lt;GLYCT3_MIN,-INCR_ALGO*IF(H8&gt;10,2,1),0)+IF(AND(I8&gt;=GLYCT3_MAX,I7&gt;=GLYCT3_MAX,I6&gt;=GLYCT3_MAX),INCR_ALGO*IF(H8&gt;10,2,1),0),2),0)</f>
        <v>1</v>
      </c>
      <c r="E9" s="14">
        <v>0</v>
      </c>
      <c r="F9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9" s="29">
        <f>Tableau25[[#This Row],[Algo]]*Tableau25[[#This Row],[Glucides]]/10</f>
        <v>0</v>
      </c>
      <c r="H9" s="19">
        <f>ROUND(2*Tableau25[[#This Row],[Calcul NR]],0)/2+Tableau25[[#This Row],[Correction]]</f>
        <v>0</v>
      </c>
      <c r="I9" s="11">
        <v>100</v>
      </c>
      <c r="J9" s="13">
        <v>100</v>
      </c>
      <c r="K9" s="15">
        <f>MAX(ROUND(K8+IF(P8&lt;GLYCT3_MIN,-INCR_ALGO*IF(O8&gt;10,2,1),0)+IF(AND(P8&gt;=GLYCT3_MAX,P7&gt;=GLYCT3_MAX,P6&gt;=GLYCT3_MAX),INCR_ALGO*IF(O8&gt;10,2,1),0),2),0)</f>
        <v>1</v>
      </c>
      <c r="L9" s="15">
        <v>0</v>
      </c>
      <c r="M9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9" s="20">
        <f>Tableau25[[#This Row],[Algo (M)]]*Tableau25[[#This Row],[Glucides (M)]]/10</f>
        <v>0</v>
      </c>
      <c r="O9" s="20">
        <f>ROUND(2*Tableau25[[#This Row],[Calcul NR (M)]],0)/2+Tableau25[[#This Row],[Correction (M)]]</f>
        <v>0</v>
      </c>
      <c r="P9" s="13">
        <v>100</v>
      </c>
      <c r="Q9" s="18">
        <v>100</v>
      </c>
      <c r="R9" s="16">
        <f>MAX(ROUND(R8+IF(X8&lt;GLYCT3_MIN,-INCR_ALGO*IF(V8&gt;10,2,1),0)+IF(AND(X8&gt;GLYCT3_MAX,X7&gt;GLYCT3_MAX,X6&gt;GLYCT3_MAX),INCR_ALGO*IF(V8&gt;10,2,1),0),2),0)</f>
        <v>1</v>
      </c>
      <c r="S9" s="16">
        <v>0</v>
      </c>
      <c r="T9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9" s="21">
        <f>Tableau25[[#This Row],[Algo (S)]]*Tableau25[[#This Row],[Glucides (S)]]/10</f>
        <v>0</v>
      </c>
      <c r="V9" s="21">
        <f>ROUND(2*Tableau25[[#This Row],[Calcul NR (S)]],0)/2+Tableau25[[#This Row],[Correction (S)]]</f>
        <v>0</v>
      </c>
      <c r="W9" s="16">
        <v>10</v>
      </c>
      <c r="X9" s="18">
        <v>100</v>
      </c>
      <c r="Y9" s="21"/>
      <c r="Z9" s="22"/>
    </row>
    <row r="10" spans="1:26" x14ac:dyDescent="0.3">
      <c r="A10" s="36" t="s">
        <v>28</v>
      </c>
      <c r="B10" s="37">
        <v>45299</v>
      </c>
      <c r="C10" s="11">
        <v>100</v>
      </c>
      <c r="D10" s="19">
        <f>MAX(ROUND(D9+IF(I9&lt;GLYCT3_MIN,-INCR_ALGO*IF(H9&gt;10,2,1),0)+IF(AND(I9&gt;=GLYCT3_MAX,I8&gt;=GLYCT3_MAX,I7&gt;=GLYCT3_MAX),INCR_ALGO*IF(H9&gt;10,2,1),0),2),0)</f>
        <v>1</v>
      </c>
      <c r="E10" s="14">
        <v>0</v>
      </c>
      <c r="F10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0" s="29">
        <f>Tableau25[[#This Row],[Algo]]*Tableau25[[#This Row],[Glucides]]/10</f>
        <v>0</v>
      </c>
      <c r="H10" s="19">
        <f>ROUND(2*Tableau25[[#This Row],[Calcul NR]],0)/2+Tableau25[[#This Row],[Correction]]</f>
        <v>0</v>
      </c>
      <c r="I10" s="11">
        <v>100</v>
      </c>
      <c r="J10" s="13">
        <v>100</v>
      </c>
      <c r="K10" s="15">
        <f>MAX(ROUND(K9+IF(P9&lt;GLYCT3_MIN,-INCR_ALGO*IF(O9&gt;10,2,1),0)+IF(AND(P9&gt;=GLYCT3_MAX,P8&gt;=GLYCT3_MAX,P7&gt;=GLYCT3_MAX),INCR_ALGO*IF(O9&gt;10,2,1),0),2),0)</f>
        <v>1</v>
      </c>
      <c r="L10" s="15">
        <v>0</v>
      </c>
      <c r="M10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0" s="20">
        <f>Tableau25[[#This Row],[Algo (M)]]*Tableau25[[#This Row],[Glucides (M)]]/10</f>
        <v>0</v>
      </c>
      <c r="O10" s="20">
        <f>ROUND(2*Tableau25[[#This Row],[Calcul NR (M)]],0)/2+Tableau25[[#This Row],[Correction (M)]]</f>
        <v>0</v>
      </c>
      <c r="P10" s="13">
        <v>100</v>
      </c>
      <c r="Q10" s="18">
        <v>100</v>
      </c>
      <c r="R10" s="16">
        <f>MAX(ROUND(R9+IF(X9&lt;GLYCT3_MIN,-INCR_ALGO*IF(V9&gt;10,2,1),0)+IF(AND(X9&gt;GLYCT3_MAX,X8&gt;GLYCT3_MAX,X7&gt;GLYCT3_MAX),INCR_ALGO*IF(V9&gt;10,2,1),0),2),0)</f>
        <v>1</v>
      </c>
      <c r="S10" s="16">
        <v>0</v>
      </c>
      <c r="T10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0" s="21">
        <f>Tableau25[[#This Row],[Algo (S)]]*Tableau25[[#This Row],[Glucides (S)]]/10</f>
        <v>0</v>
      </c>
      <c r="V10" s="21">
        <f>ROUND(2*Tableau25[[#This Row],[Calcul NR (S)]],0)/2+Tableau25[[#This Row],[Correction (S)]]</f>
        <v>0</v>
      </c>
      <c r="W10" s="16">
        <v>10</v>
      </c>
      <c r="X10" s="18">
        <v>100</v>
      </c>
      <c r="Y10" s="21"/>
      <c r="Z10" s="22"/>
    </row>
    <row r="11" spans="1:26" x14ac:dyDescent="0.3">
      <c r="A11" s="36" t="s">
        <v>27</v>
      </c>
      <c r="B11" s="37">
        <v>45300</v>
      </c>
      <c r="C11" s="11">
        <v>100</v>
      </c>
      <c r="D11" s="19">
        <f>MAX(ROUND(D10+IF(I10&lt;GLYCT3_MIN,-INCR_ALGO*IF(H10&gt;10,2,1),0)+IF(AND(I10&gt;=GLYCT3_MAX,I9&gt;=GLYCT3_MAX,I8&gt;=GLYCT3_MAX),INCR_ALGO*IF(H10&gt;10,2,1),0),2),0)</f>
        <v>1</v>
      </c>
      <c r="E11" s="14">
        <v>0</v>
      </c>
      <c r="F11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1" s="29">
        <f>Tableau25[[#This Row],[Algo]]*Tableau25[[#This Row],[Glucides]]/10</f>
        <v>0</v>
      </c>
      <c r="H11" s="19">
        <f>ROUND(2*Tableau25[[#This Row],[Calcul NR]],0)/2+Tableau25[[#This Row],[Correction]]</f>
        <v>0</v>
      </c>
      <c r="I11" s="11">
        <v>100</v>
      </c>
      <c r="J11" s="13">
        <v>100</v>
      </c>
      <c r="K11" s="15">
        <f>MAX(ROUND(K10+IF(P10&lt;GLYCT3_MIN,-INCR_ALGO*IF(O10&gt;10,2,1),0)+IF(AND(P10&gt;=GLYCT3_MAX,P9&gt;=GLYCT3_MAX,P8&gt;=GLYCT3_MAX),INCR_ALGO*IF(O10&gt;10,2,1),0),2),0)</f>
        <v>1</v>
      </c>
      <c r="L11" s="15">
        <v>0</v>
      </c>
      <c r="M11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1" s="20">
        <f>Tableau25[[#This Row],[Algo (M)]]*Tableau25[[#This Row],[Glucides (M)]]/10</f>
        <v>0</v>
      </c>
      <c r="O11" s="20">
        <f>ROUND(2*Tableau25[[#This Row],[Calcul NR (M)]],0)/2+Tableau25[[#This Row],[Correction (M)]]</f>
        <v>0</v>
      </c>
      <c r="P11" s="13">
        <v>100</v>
      </c>
      <c r="Q11" s="18">
        <v>100</v>
      </c>
      <c r="R11" s="16">
        <f>MAX(ROUND(R10+IF(X10&lt;GLYCT3_MIN,-INCR_ALGO*IF(V10&gt;10,2,1),0)+IF(AND(X10&gt;GLYCT3_MAX,X9&gt;GLYCT3_MAX,X8&gt;GLYCT3_MAX),INCR_ALGO*IF(V10&gt;10,2,1),0),2),0)</f>
        <v>1</v>
      </c>
      <c r="S11" s="16">
        <v>0</v>
      </c>
      <c r="T11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1" s="21">
        <f>Tableau25[[#This Row],[Algo (S)]]*Tableau25[[#This Row],[Glucides (S)]]/10</f>
        <v>0</v>
      </c>
      <c r="V11" s="21">
        <f>ROUND(2*Tableau25[[#This Row],[Calcul NR (S)]],0)/2+Tableau25[[#This Row],[Correction (S)]]</f>
        <v>0</v>
      </c>
      <c r="W11" s="16">
        <v>10</v>
      </c>
      <c r="X11" s="18">
        <v>100</v>
      </c>
      <c r="Y11" s="21"/>
      <c r="Z11" s="22"/>
    </row>
    <row r="12" spans="1:26" x14ac:dyDescent="0.3">
      <c r="A12" s="36" t="s">
        <v>33</v>
      </c>
      <c r="B12" s="37">
        <v>45301</v>
      </c>
      <c r="C12" s="11">
        <v>100</v>
      </c>
      <c r="D12" s="19">
        <f>MAX(ROUND(D11+IF(I11&lt;GLYCT3_MIN,-INCR_ALGO*IF(H11&gt;10,2,1),0)+IF(AND(I11&gt;=GLYCT3_MAX,I10&gt;=GLYCT3_MAX,I9&gt;=GLYCT3_MAX),INCR_ALGO*IF(H11&gt;10,2,1),0),2),0)</f>
        <v>1</v>
      </c>
      <c r="E12" s="14">
        <v>0</v>
      </c>
      <c r="F12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2" s="29">
        <f>Tableau25[[#This Row],[Algo]]*Tableau25[[#This Row],[Glucides]]/10</f>
        <v>0</v>
      </c>
      <c r="H12" s="19">
        <f>ROUND(2*Tableau25[[#This Row],[Calcul NR]],0)/2+Tableau25[[#This Row],[Correction]]</f>
        <v>0</v>
      </c>
      <c r="I12" s="11">
        <v>100</v>
      </c>
      <c r="J12" s="13">
        <v>100</v>
      </c>
      <c r="K12" s="15">
        <f>MAX(ROUND(K11+IF(P11&lt;GLYCT3_MIN,-INCR_ALGO*IF(O11&gt;10,2,1),0)+IF(AND(P11&gt;=GLYCT3_MAX,P10&gt;=GLYCT3_MAX,P9&gt;=GLYCT3_MAX),INCR_ALGO*IF(O11&gt;10,2,1),0),2),0)</f>
        <v>1</v>
      </c>
      <c r="L12" s="15">
        <v>0</v>
      </c>
      <c r="M12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2" s="20">
        <f>Tableau25[[#This Row],[Algo (M)]]*Tableau25[[#This Row],[Glucides (M)]]/10</f>
        <v>0</v>
      </c>
      <c r="O12" s="20">
        <f>ROUND(2*Tableau25[[#This Row],[Calcul NR (M)]],0)/2+Tableau25[[#This Row],[Correction (M)]]</f>
        <v>0</v>
      </c>
      <c r="P12" s="13">
        <v>100</v>
      </c>
      <c r="Q12" s="18">
        <v>100</v>
      </c>
      <c r="R12" s="16">
        <f>MAX(ROUND(R11+IF(X11&lt;GLYCT3_MIN,-INCR_ALGO*IF(V11&gt;10,2,1),0)+IF(AND(X11&gt;GLYCT3_MAX,X10&gt;GLYCT3_MAX,X9&gt;GLYCT3_MAX),INCR_ALGO*IF(V11&gt;10,2,1),0),2),0)</f>
        <v>1</v>
      </c>
      <c r="S12" s="16">
        <v>0</v>
      </c>
      <c r="T12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2" s="21">
        <f>Tableau25[[#This Row],[Algo (S)]]*Tableau25[[#This Row],[Glucides (S)]]/10</f>
        <v>0</v>
      </c>
      <c r="V12" s="21">
        <f>ROUND(2*Tableau25[[#This Row],[Calcul NR (S)]],0)/2+Tableau25[[#This Row],[Correction (S)]]</f>
        <v>0</v>
      </c>
      <c r="W12" s="16">
        <v>10</v>
      </c>
      <c r="X12" s="18">
        <v>100</v>
      </c>
      <c r="Y12" s="21"/>
      <c r="Z12" s="22"/>
    </row>
    <row r="13" spans="1:26" x14ac:dyDescent="0.3">
      <c r="A13" s="36" t="s">
        <v>29</v>
      </c>
      <c r="B13" s="37">
        <v>45302</v>
      </c>
      <c r="C13" s="11">
        <v>100</v>
      </c>
      <c r="D13" s="19">
        <f>MAX(ROUND(D12+IF(I12&lt;GLYCT3_MIN,-INCR_ALGO*IF(H12&gt;10,2,1),0)+IF(AND(I12&gt;=GLYCT3_MAX,I11&gt;=GLYCT3_MAX,I10&gt;=GLYCT3_MAX),INCR_ALGO*IF(H12&gt;10,2,1),0),2),0)</f>
        <v>1</v>
      </c>
      <c r="E13" s="14">
        <v>0</v>
      </c>
      <c r="F13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3" s="29">
        <f>Tableau25[[#This Row],[Algo]]*Tableau25[[#This Row],[Glucides]]/10</f>
        <v>0</v>
      </c>
      <c r="H13" s="19">
        <f>ROUND(2*Tableau25[[#This Row],[Calcul NR]],0)/2+Tableau25[[#This Row],[Correction]]</f>
        <v>0</v>
      </c>
      <c r="I13" s="11">
        <v>100</v>
      </c>
      <c r="J13" s="13">
        <v>100</v>
      </c>
      <c r="K13" s="15">
        <f>MAX(ROUND(K12+IF(P12&lt;GLYCT3_MIN,-INCR_ALGO*IF(O12&gt;10,2,1),0)+IF(AND(P12&gt;=GLYCT3_MAX,P11&gt;=GLYCT3_MAX,P10&gt;=GLYCT3_MAX),INCR_ALGO*IF(O12&gt;10,2,1),0),2),0)</f>
        <v>1</v>
      </c>
      <c r="L13" s="15">
        <v>0</v>
      </c>
      <c r="M13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3" s="20">
        <f>Tableau25[[#This Row],[Algo (M)]]*Tableau25[[#This Row],[Glucides (M)]]/10</f>
        <v>0</v>
      </c>
      <c r="O13" s="20">
        <f>ROUND(2*Tableau25[[#This Row],[Calcul NR (M)]],0)/2+Tableau25[[#This Row],[Correction (M)]]</f>
        <v>0</v>
      </c>
      <c r="P13" s="13">
        <v>100</v>
      </c>
      <c r="Q13" s="18">
        <v>100</v>
      </c>
      <c r="R13" s="16">
        <f>MAX(ROUND(R12+IF(X12&lt;GLYCT3_MIN,-INCR_ALGO*IF(V12&gt;10,2,1),0)+IF(AND(X12&gt;GLYCT3_MAX,X11&gt;GLYCT3_MAX,X10&gt;GLYCT3_MAX),INCR_ALGO*IF(V12&gt;10,2,1),0),2),0)</f>
        <v>1</v>
      </c>
      <c r="S13" s="16">
        <v>0</v>
      </c>
      <c r="T13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3" s="21">
        <f>Tableau25[[#This Row],[Algo (S)]]*Tableau25[[#This Row],[Glucides (S)]]/10</f>
        <v>0</v>
      </c>
      <c r="V13" s="21">
        <f>ROUND(2*Tableau25[[#This Row],[Calcul NR (S)]],0)/2+Tableau25[[#This Row],[Correction (S)]]</f>
        <v>0</v>
      </c>
      <c r="W13" s="16">
        <v>10</v>
      </c>
      <c r="X13" s="18">
        <v>100</v>
      </c>
      <c r="Y13" s="21"/>
      <c r="Z13" s="22"/>
    </row>
    <row r="14" spans="1:26" x14ac:dyDescent="0.3">
      <c r="A14" s="36" t="s">
        <v>30</v>
      </c>
      <c r="B14" s="37">
        <v>45303</v>
      </c>
      <c r="C14" s="11">
        <v>100</v>
      </c>
      <c r="D14" s="19">
        <f>MAX(ROUND(D13+IF(I13&lt;GLYCT3_MIN,-INCR_ALGO*IF(H13&gt;10,2,1),0)+IF(AND(I13&gt;=GLYCT3_MAX,I12&gt;=GLYCT3_MAX,I11&gt;=GLYCT3_MAX),INCR_ALGO*IF(H13&gt;10,2,1),0),2),0)</f>
        <v>1</v>
      </c>
      <c r="E14" s="14">
        <v>0</v>
      </c>
      <c r="F14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4" s="29">
        <f>Tableau25[[#This Row],[Algo]]*Tableau25[[#This Row],[Glucides]]/10</f>
        <v>0</v>
      </c>
      <c r="H14" s="19">
        <f>ROUND(2*Tableau25[[#This Row],[Calcul NR]],0)/2+Tableau25[[#This Row],[Correction]]</f>
        <v>0</v>
      </c>
      <c r="I14" s="11">
        <v>100</v>
      </c>
      <c r="J14" s="13">
        <v>100</v>
      </c>
      <c r="K14" s="15">
        <f>MAX(ROUND(K13+IF(P13&lt;GLYCT3_MIN,-INCR_ALGO*IF(O13&gt;10,2,1),0)+IF(AND(P13&gt;=GLYCT3_MAX,P12&gt;=GLYCT3_MAX,P11&gt;=GLYCT3_MAX),INCR_ALGO*IF(O13&gt;10,2,1),0),2),0)</f>
        <v>1</v>
      </c>
      <c r="L14" s="15">
        <v>0</v>
      </c>
      <c r="M14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4" s="20">
        <f>Tableau25[[#This Row],[Algo (M)]]*Tableau25[[#This Row],[Glucides (M)]]/10</f>
        <v>0</v>
      </c>
      <c r="O14" s="20">
        <f>ROUND(2*Tableau25[[#This Row],[Calcul NR (M)]],0)/2+Tableau25[[#This Row],[Correction (M)]]</f>
        <v>0</v>
      </c>
      <c r="P14" s="13">
        <v>100</v>
      </c>
      <c r="Q14" s="18">
        <v>100</v>
      </c>
      <c r="R14" s="16">
        <f>MAX(ROUND(R13+IF(X13&lt;GLYCT3_MIN,-INCR_ALGO*IF(V13&gt;10,2,1),0)+IF(AND(X13&gt;GLYCT3_MAX,X12&gt;GLYCT3_MAX,X11&gt;GLYCT3_MAX),INCR_ALGO*IF(V13&gt;10,2,1),0),2),0)</f>
        <v>1</v>
      </c>
      <c r="S14" s="16">
        <v>0</v>
      </c>
      <c r="T14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4" s="21">
        <f>Tableau25[[#This Row],[Algo (S)]]*Tableau25[[#This Row],[Glucides (S)]]/10</f>
        <v>0</v>
      </c>
      <c r="V14" s="21">
        <f>ROUND(2*Tableau25[[#This Row],[Calcul NR (S)]],0)/2+Tableau25[[#This Row],[Correction (S)]]</f>
        <v>0</v>
      </c>
      <c r="W14" s="16">
        <v>10</v>
      </c>
      <c r="X14" s="18">
        <v>100</v>
      </c>
      <c r="Y14" s="21"/>
      <c r="Z14" s="22"/>
    </row>
    <row r="15" spans="1:26" x14ac:dyDescent="0.3">
      <c r="A15" s="36" t="s">
        <v>31</v>
      </c>
      <c r="B15" s="37">
        <v>45304</v>
      </c>
      <c r="C15" s="11">
        <v>100</v>
      </c>
      <c r="D15" s="19">
        <f>MAX(ROUND(D14+IF(I14&lt;GLYCT3_MIN,-INCR_ALGO*IF(H14&gt;10,2,1),0)+IF(AND(I14&gt;=GLYCT3_MAX,I13&gt;=GLYCT3_MAX,I12&gt;=GLYCT3_MAX),INCR_ALGO*IF(H14&gt;10,2,1),0),2),0)</f>
        <v>1</v>
      </c>
      <c r="E15" s="14">
        <v>0</v>
      </c>
      <c r="F15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5" s="29">
        <f>Tableau25[[#This Row],[Algo]]*Tableau25[[#This Row],[Glucides]]/10</f>
        <v>0</v>
      </c>
      <c r="H15" s="19">
        <f>ROUND(2*Tableau25[[#This Row],[Calcul NR]],0)/2+Tableau25[[#This Row],[Correction]]</f>
        <v>0</v>
      </c>
      <c r="I15" s="11">
        <v>100</v>
      </c>
      <c r="J15" s="13">
        <v>100</v>
      </c>
      <c r="K15" s="15">
        <f>MAX(ROUND(K14+IF(P14&lt;GLYCT3_MIN,-INCR_ALGO*IF(O14&gt;10,2,1),0)+IF(AND(P14&gt;=GLYCT3_MAX,P13&gt;=GLYCT3_MAX,P12&gt;=GLYCT3_MAX),INCR_ALGO*IF(O14&gt;10,2,1),0),2),0)</f>
        <v>1</v>
      </c>
      <c r="L15" s="15">
        <v>0</v>
      </c>
      <c r="M15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5" s="20">
        <f>Tableau25[[#This Row],[Algo (M)]]*Tableau25[[#This Row],[Glucides (M)]]/10</f>
        <v>0</v>
      </c>
      <c r="O15" s="20">
        <f>ROUND(2*Tableau25[[#This Row],[Calcul NR (M)]],0)/2+Tableau25[[#This Row],[Correction (M)]]</f>
        <v>0</v>
      </c>
      <c r="P15" s="13">
        <v>100</v>
      </c>
      <c r="Q15" s="18">
        <v>100</v>
      </c>
      <c r="R15" s="16">
        <f>MAX(ROUND(R14+IF(X14&lt;GLYCT3_MIN,-INCR_ALGO*IF(V14&gt;10,2,1),0)+IF(AND(X14&gt;GLYCT3_MAX,X13&gt;GLYCT3_MAX,X12&gt;GLYCT3_MAX),INCR_ALGO*IF(V14&gt;10,2,1),0),2),0)</f>
        <v>1</v>
      </c>
      <c r="S15" s="16">
        <v>0</v>
      </c>
      <c r="T15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5" s="21">
        <f>Tableau25[[#This Row],[Algo (S)]]*Tableau25[[#This Row],[Glucides (S)]]/10</f>
        <v>0</v>
      </c>
      <c r="V15" s="21">
        <f>ROUND(2*Tableau25[[#This Row],[Calcul NR (S)]],0)/2+Tableau25[[#This Row],[Correction (S)]]</f>
        <v>0</v>
      </c>
      <c r="W15" s="16">
        <v>10</v>
      </c>
      <c r="X15" s="18">
        <v>100</v>
      </c>
      <c r="Y15" s="21"/>
      <c r="Z15" s="22"/>
    </row>
    <row r="16" spans="1:26" x14ac:dyDescent="0.3">
      <c r="A16" s="36" t="s">
        <v>32</v>
      </c>
      <c r="B16" s="37">
        <v>45305</v>
      </c>
      <c r="C16" s="11">
        <v>100</v>
      </c>
      <c r="D16" s="19">
        <f>MAX(ROUND(D15+IF(I15&lt;GLYCT3_MIN,-INCR_ALGO*IF(H15&gt;10,2,1),0)+IF(AND(I15&gt;=GLYCT3_MAX,I14&gt;=GLYCT3_MAX,I13&gt;=GLYCT3_MAX),INCR_ALGO*IF(H15&gt;10,2,1),0),2),0)</f>
        <v>1</v>
      </c>
      <c r="E16" s="14">
        <v>0</v>
      </c>
      <c r="F16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6" s="29">
        <f>Tableau25[[#This Row],[Algo]]*Tableau25[[#This Row],[Glucides]]/10</f>
        <v>0</v>
      </c>
      <c r="H16" s="19">
        <f>ROUND(2*Tableau25[[#This Row],[Calcul NR]],0)/2+Tableau25[[#This Row],[Correction]]</f>
        <v>0</v>
      </c>
      <c r="I16" s="11">
        <v>100</v>
      </c>
      <c r="J16" s="13">
        <v>100</v>
      </c>
      <c r="K16" s="15">
        <f>MAX(ROUND(K15+IF(P15&lt;GLYCT3_MIN,-INCR_ALGO*IF(O15&gt;10,2,1),0)+IF(AND(P15&gt;=GLYCT3_MAX,P14&gt;=GLYCT3_MAX,P13&gt;=GLYCT3_MAX),INCR_ALGO*IF(O15&gt;10,2,1),0),2),0)</f>
        <v>1</v>
      </c>
      <c r="L16" s="15">
        <v>0</v>
      </c>
      <c r="M16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6" s="20">
        <f>Tableau25[[#This Row],[Algo (M)]]*Tableau25[[#This Row],[Glucides (M)]]/10</f>
        <v>0</v>
      </c>
      <c r="O16" s="20">
        <f>ROUND(2*Tableau25[[#This Row],[Calcul NR (M)]],0)/2+Tableau25[[#This Row],[Correction (M)]]</f>
        <v>0</v>
      </c>
      <c r="P16" s="13">
        <v>100</v>
      </c>
      <c r="Q16" s="18">
        <v>100</v>
      </c>
      <c r="R16" s="16">
        <f>MAX(ROUND(R15+IF(X15&lt;GLYCT3_MIN,-INCR_ALGO*IF(V15&gt;10,2,1),0)+IF(AND(X15&gt;GLYCT3_MAX,X14&gt;GLYCT3_MAX,X13&gt;GLYCT3_MAX),INCR_ALGO*IF(V15&gt;10,2,1),0),2),0)</f>
        <v>1</v>
      </c>
      <c r="S16" s="16">
        <v>0</v>
      </c>
      <c r="T16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6" s="21">
        <f>Tableau25[[#This Row],[Algo (S)]]*Tableau25[[#This Row],[Glucides (S)]]/10</f>
        <v>0</v>
      </c>
      <c r="V16" s="21">
        <f>ROUND(2*Tableau25[[#This Row],[Calcul NR (S)]],0)/2+Tableau25[[#This Row],[Correction (S)]]</f>
        <v>0</v>
      </c>
      <c r="W16" s="16">
        <v>10</v>
      </c>
      <c r="X16" s="18">
        <v>100</v>
      </c>
      <c r="Y16" s="21"/>
      <c r="Z16" s="22"/>
    </row>
    <row r="17" spans="1:26" x14ac:dyDescent="0.3">
      <c r="A17" s="36" t="s">
        <v>28</v>
      </c>
      <c r="B17" s="37">
        <v>45306</v>
      </c>
      <c r="C17" s="11">
        <v>100</v>
      </c>
      <c r="D17" s="19">
        <f>MAX(ROUND(D16+IF(I16&lt;GLYCT3_MIN,-INCR_ALGO*IF(H16&gt;10,2,1),0)+IF(AND(I16&gt;=GLYCT3_MAX,I15&gt;=GLYCT3_MAX,I14&gt;=GLYCT3_MAX),INCR_ALGO*IF(H16&gt;10,2,1),0),2),0)</f>
        <v>1</v>
      </c>
      <c r="E17" s="14">
        <v>0</v>
      </c>
      <c r="F17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7" s="29">
        <f>Tableau25[[#This Row],[Algo]]*Tableau25[[#This Row],[Glucides]]/10</f>
        <v>0</v>
      </c>
      <c r="H17" s="19">
        <f>ROUND(2*Tableau25[[#This Row],[Calcul NR]],0)/2+Tableau25[[#This Row],[Correction]]</f>
        <v>0</v>
      </c>
      <c r="I17" s="11">
        <v>100</v>
      </c>
      <c r="J17" s="13">
        <v>100</v>
      </c>
      <c r="K17" s="15">
        <f>MAX(ROUND(K16+IF(P16&lt;GLYCT3_MIN,-INCR_ALGO*IF(O16&gt;10,2,1),0)+IF(AND(P16&gt;=GLYCT3_MAX,P15&gt;=GLYCT3_MAX,P14&gt;=GLYCT3_MAX),INCR_ALGO*IF(O16&gt;10,2,1),0),2),0)</f>
        <v>1</v>
      </c>
      <c r="L17" s="15">
        <v>0</v>
      </c>
      <c r="M17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7" s="20">
        <f>Tableau25[[#This Row],[Algo (M)]]*Tableau25[[#This Row],[Glucides (M)]]/10</f>
        <v>0</v>
      </c>
      <c r="O17" s="20">
        <f>ROUND(2*Tableau25[[#This Row],[Calcul NR (M)]],0)/2+Tableau25[[#This Row],[Correction (M)]]</f>
        <v>0</v>
      </c>
      <c r="P17" s="13">
        <v>100</v>
      </c>
      <c r="Q17" s="18">
        <v>100</v>
      </c>
      <c r="R17" s="16">
        <f>MAX(ROUND(R16+IF(X16&lt;GLYCT3_MIN,-INCR_ALGO*IF(V16&gt;10,2,1),0)+IF(AND(X16&gt;GLYCT3_MAX,X15&gt;GLYCT3_MAX,X14&gt;GLYCT3_MAX),INCR_ALGO*IF(V16&gt;10,2,1),0),2),0)</f>
        <v>1</v>
      </c>
      <c r="S17" s="16">
        <v>0</v>
      </c>
      <c r="T17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7" s="21">
        <f>Tableau25[[#This Row],[Algo (S)]]*Tableau25[[#This Row],[Glucides (S)]]/10</f>
        <v>0</v>
      </c>
      <c r="V17" s="21">
        <f>ROUND(2*Tableau25[[#This Row],[Calcul NR (S)]],0)/2+Tableau25[[#This Row],[Correction (S)]]</f>
        <v>0</v>
      </c>
      <c r="W17" s="16">
        <v>10</v>
      </c>
      <c r="X17" s="18">
        <v>100</v>
      </c>
      <c r="Y17" s="21"/>
      <c r="Z17" s="22"/>
    </row>
    <row r="18" spans="1:26" x14ac:dyDescent="0.3">
      <c r="A18" s="36" t="s">
        <v>27</v>
      </c>
      <c r="B18" s="37">
        <v>45307</v>
      </c>
      <c r="C18" s="11">
        <v>100</v>
      </c>
      <c r="D18" s="19">
        <f>MAX(ROUND(D17+IF(I17&lt;GLYCT3_MIN,-INCR_ALGO*IF(H17&gt;10,2,1),0)+IF(AND(I17&gt;=GLYCT3_MAX,I16&gt;=GLYCT3_MAX,I15&gt;=GLYCT3_MAX),INCR_ALGO*IF(H17&gt;10,2,1),0),2),0)</f>
        <v>1</v>
      </c>
      <c r="E18" s="14">
        <v>0</v>
      </c>
      <c r="F18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8" s="29">
        <f>Tableau25[[#This Row],[Algo]]*Tableau25[[#This Row],[Glucides]]/10</f>
        <v>0</v>
      </c>
      <c r="H18" s="19">
        <f>ROUND(2*Tableau25[[#This Row],[Calcul NR]],0)/2+Tableau25[[#This Row],[Correction]]</f>
        <v>0</v>
      </c>
      <c r="I18" s="11">
        <v>100</v>
      </c>
      <c r="J18" s="13">
        <v>100</v>
      </c>
      <c r="K18" s="15">
        <f>MAX(ROUND(K17+IF(P17&lt;GLYCT3_MIN,-INCR_ALGO*IF(O17&gt;10,2,1),0)+IF(AND(P17&gt;=GLYCT3_MAX,P16&gt;=GLYCT3_MAX,P15&gt;=GLYCT3_MAX),INCR_ALGO*IF(O17&gt;10,2,1),0),2),0)</f>
        <v>1</v>
      </c>
      <c r="L18" s="15">
        <v>0</v>
      </c>
      <c r="M18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8" s="20">
        <f>Tableau25[[#This Row],[Algo (M)]]*Tableau25[[#This Row],[Glucides (M)]]/10</f>
        <v>0</v>
      </c>
      <c r="O18" s="20">
        <f>ROUND(2*Tableau25[[#This Row],[Calcul NR (M)]],0)/2+Tableau25[[#This Row],[Correction (M)]]</f>
        <v>0</v>
      </c>
      <c r="P18" s="13">
        <v>100</v>
      </c>
      <c r="Q18" s="18">
        <v>100</v>
      </c>
      <c r="R18" s="16">
        <f>MAX(ROUND(R17+IF(X17&lt;GLYCT3_MIN,-INCR_ALGO*IF(V17&gt;10,2,1),0)+IF(AND(X17&gt;GLYCT3_MAX,X16&gt;GLYCT3_MAX,X15&gt;GLYCT3_MAX),INCR_ALGO*IF(V17&gt;10,2,1),0),2),0)</f>
        <v>1</v>
      </c>
      <c r="S18" s="16">
        <v>0</v>
      </c>
      <c r="T18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8" s="21">
        <f>Tableau25[[#This Row],[Algo (S)]]*Tableau25[[#This Row],[Glucides (S)]]/10</f>
        <v>0</v>
      </c>
      <c r="V18" s="21">
        <f>ROUND(2*Tableau25[[#This Row],[Calcul NR (S)]],0)/2+Tableau25[[#This Row],[Correction (S)]]</f>
        <v>0</v>
      </c>
      <c r="W18" s="16">
        <v>10</v>
      </c>
      <c r="X18" s="18">
        <v>100</v>
      </c>
      <c r="Y18" s="21"/>
      <c r="Z18" s="22"/>
    </row>
    <row r="19" spans="1:26" x14ac:dyDescent="0.3">
      <c r="A19" s="36" t="s">
        <v>33</v>
      </c>
      <c r="B19" s="37">
        <v>45308</v>
      </c>
      <c r="C19" s="11">
        <v>100</v>
      </c>
      <c r="D19" s="19">
        <f>MAX(ROUND(D18+IF(I18&lt;GLYCT3_MIN,-INCR_ALGO*IF(H18&gt;10,2,1),0)+IF(AND(I18&gt;=GLYCT3_MAX,I17&gt;=GLYCT3_MAX,I16&gt;=GLYCT3_MAX),INCR_ALGO*IF(H18&gt;10,2,1),0),2),0)</f>
        <v>1</v>
      </c>
      <c r="E19" s="14">
        <v>0</v>
      </c>
      <c r="F19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9" s="29">
        <f>Tableau25[[#This Row],[Algo]]*Tableau25[[#This Row],[Glucides]]/10</f>
        <v>0</v>
      </c>
      <c r="H19" s="19">
        <f>ROUND(2*Tableau25[[#This Row],[Calcul NR]],0)/2+Tableau25[[#This Row],[Correction]]</f>
        <v>0</v>
      </c>
      <c r="I19" s="11">
        <v>100</v>
      </c>
      <c r="J19" s="13">
        <v>100</v>
      </c>
      <c r="K19" s="15">
        <f>MAX(ROUND(K18+IF(P18&lt;GLYCT3_MIN,-INCR_ALGO*IF(O18&gt;10,2,1),0)+IF(AND(P18&gt;=GLYCT3_MAX,P17&gt;=GLYCT3_MAX,P16&gt;=GLYCT3_MAX),INCR_ALGO*IF(O18&gt;10,2,1),0),2),0)</f>
        <v>1</v>
      </c>
      <c r="L19" s="15">
        <v>0</v>
      </c>
      <c r="M19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9" s="20">
        <f>Tableau25[[#This Row],[Algo (M)]]*Tableau25[[#This Row],[Glucides (M)]]/10</f>
        <v>0</v>
      </c>
      <c r="O19" s="20">
        <f>ROUND(2*Tableau25[[#This Row],[Calcul NR (M)]],0)/2+Tableau25[[#This Row],[Correction (M)]]</f>
        <v>0</v>
      </c>
      <c r="P19" s="13">
        <v>100</v>
      </c>
      <c r="Q19" s="18">
        <v>100</v>
      </c>
      <c r="R19" s="16">
        <f>MAX(ROUND(R18+IF(X18&lt;GLYCT3_MIN,-INCR_ALGO*IF(V18&gt;10,2,1),0)+IF(AND(X18&gt;GLYCT3_MAX,X17&gt;GLYCT3_MAX,X16&gt;GLYCT3_MAX),INCR_ALGO*IF(V18&gt;10,2,1),0),2),0)</f>
        <v>1</v>
      </c>
      <c r="S19" s="16">
        <v>0</v>
      </c>
      <c r="T19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9" s="21">
        <f>Tableau25[[#This Row],[Algo (S)]]*Tableau25[[#This Row],[Glucides (S)]]/10</f>
        <v>0</v>
      </c>
      <c r="V19" s="21">
        <f>ROUND(2*Tableau25[[#This Row],[Calcul NR (S)]],0)/2+Tableau25[[#This Row],[Correction (S)]]</f>
        <v>0</v>
      </c>
      <c r="W19" s="16">
        <v>10</v>
      </c>
      <c r="X19" s="18">
        <v>100</v>
      </c>
      <c r="Y19" s="21"/>
      <c r="Z19" s="22"/>
    </row>
    <row r="20" spans="1:26" x14ac:dyDescent="0.3">
      <c r="A20" s="36" t="s">
        <v>29</v>
      </c>
      <c r="B20" s="37">
        <v>45309</v>
      </c>
      <c r="C20" s="11">
        <v>100</v>
      </c>
      <c r="D20" s="19">
        <f>MAX(ROUND(D19+IF(I19&lt;GLYCT3_MIN,-INCR_ALGO*IF(H19&gt;10,2,1),0)+IF(AND(I19&gt;=GLYCT3_MAX,I18&gt;=GLYCT3_MAX,I17&gt;=GLYCT3_MAX),INCR_ALGO*IF(H19&gt;10,2,1),0),2),0)</f>
        <v>1</v>
      </c>
      <c r="E20" s="14">
        <v>0</v>
      </c>
      <c r="F20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0" s="29">
        <f>Tableau25[[#This Row],[Algo]]*Tableau25[[#This Row],[Glucides]]/10</f>
        <v>0</v>
      </c>
      <c r="H20" s="19">
        <f>ROUND(2*Tableau25[[#This Row],[Calcul NR]],0)/2+Tableau25[[#This Row],[Correction]]</f>
        <v>0</v>
      </c>
      <c r="I20" s="11">
        <v>100</v>
      </c>
      <c r="J20" s="13">
        <v>100</v>
      </c>
      <c r="K20" s="15">
        <f>MAX(ROUND(K19+IF(P19&lt;GLYCT3_MIN,-INCR_ALGO*IF(O19&gt;10,2,1),0)+IF(AND(P19&gt;=GLYCT3_MAX,P18&gt;=GLYCT3_MAX,P17&gt;=GLYCT3_MAX),INCR_ALGO*IF(O19&gt;10,2,1),0),2),0)</f>
        <v>1</v>
      </c>
      <c r="L20" s="15">
        <v>0</v>
      </c>
      <c r="M20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0" s="20">
        <f>Tableau25[[#This Row],[Algo (M)]]*Tableau25[[#This Row],[Glucides (M)]]/10</f>
        <v>0</v>
      </c>
      <c r="O20" s="20">
        <f>ROUND(2*Tableau25[[#This Row],[Calcul NR (M)]],0)/2+Tableau25[[#This Row],[Correction (M)]]</f>
        <v>0</v>
      </c>
      <c r="P20" s="13">
        <v>100</v>
      </c>
      <c r="Q20" s="18">
        <v>100</v>
      </c>
      <c r="R20" s="16">
        <f>MAX(ROUND(R19+IF(X19&lt;GLYCT3_MIN,-INCR_ALGO*IF(V19&gt;10,2,1),0)+IF(AND(X19&gt;GLYCT3_MAX,X18&gt;GLYCT3_MAX,X17&gt;GLYCT3_MAX),INCR_ALGO*IF(V19&gt;10,2,1),0),2),0)</f>
        <v>1</v>
      </c>
      <c r="S20" s="16">
        <v>0</v>
      </c>
      <c r="T20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0" s="21">
        <f>Tableau25[[#This Row],[Algo (S)]]*Tableau25[[#This Row],[Glucides (S)]]/10</f>
        <v>0</v>
      </c>
      <c r="V20" s="21">
        <f>ROUND(2*Tableau25[[#This Row],[Calcul NR (S)]],0)/2+Tableau25[[#This Row],[Correction (S)]]</f>
        <v>0</v>
      </c>
      <c r="W20" s="16">
        <v>10</v>
      </c>
      <c r="X20" s="18">
        <v>100</v>
      </c>
      <c r="Y20" s="21"/>
      <c r="Z20" s="22"/>
    </row>
    <row r="21" spans="1:26" x14ac:dyDescent="0.3">
      <c r="A21" s="36" t="s">
        <v>30</v>
      </c>
      <c r="B21" s="37">
        <v>45310</v>
      </c>
      <c r="C21" s="11">
        <v>100</v>
      </c>
      <c r="D21" s="19">
        <f>MAX(ROUND(D20+IF(I20&lt;GLYCT3_MIN,-INCR_ALGO*IF(H20&gt;10,2,1),0)+IF(AND(I20&gt;=GLYCT3_MAX,I19&gt;=GLYCT3_MAX,I18&gt;=GLYCT3_MAX),INCR_ALGO*IF(H20&gt;10,2,1),0),2),0)</f>
        <v>1</v>
      </c>
      <c r="E21" s="14">
        <v>0</v>
      </c>
      <c r="F21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1" s="29">
        <f>Tableau25[[#This Row],[Algo]]*Tableau25[[#This Row],[Glucides]]/10</f>
        <v>0</v>
      </c>
      <c r="H21" s="19">
        <f>ROUND(2*Tableau25[[#This Row],[Calcul NR]],0)/2+Tableau25[[#This Row],[Correction]]</f>
        <v>0</v>
      </c>
      <c r="I21" s="11">
        <v>100</v>
      </c>
      <c r="J21" s="13">
        <v>100</v>
      </c>
      <c r="K21" s="15">
        <f>MAX(ROUND(K20+IF(P20&lt;GLYCT3_MIN,-INCR_ALGO*IF(O20&gt;10,2,1),0)+IF(AND(P20&gt;=GLYCT3_MAX,P19&gt;=GLYCT3_MAX,P18&gt;=GLYCT3_MAX),INCR_ALGO*IF(O20&gt;10,2,1),0),2),0)</f>
        <v>1</v>
      </c>
      <c r="L21" s="15">
        <v>0</v>
      </c>
      <c r="M21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1" s="20">
        <f>Tableau25[[#This Row],[Algo (M)]]*Tableau25[[#This Row],[Glucides (M)]]/10</f>
        <v>0</v>
      </c>
      <c r="O21" s="20">
        <f>ROUND(2*Tableau25[[#This Row],[Calcul NR (M)]],0)/2+Tableau25[[#This Row],[Correction (M)]]</f>
        <v>0</v>
      </c>
      <c r="P21" s="13">
        <v>100</v>
      </c>
      <c r="Q21" s="18">
        <v>100</v>
      </c>
      <c r="R21" s="16">
        <f>MAX(ROUND(R20+IF(X20&lt;GLYCT3_MIN,-INCR_ALGO*IF(V20&gt;10,2,1),0)+IF(AND(X20&gt;GLYCT3_MAX,X19&gt;GLYCT3_MAX,X18&gt;GLYCT3_MAX),INCR_ALGO*IF(V20&gt;10,2,1),0),2),0)</f>
        <v>1</v>
      </c>
      <c r="S21" s="16">
        <v>0</v>
      </c>
      <c r="T21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1" s="21">
        <f>Tableau25[[#This Row],[Algo (S)]]*Tableau25[[#This Row],[Glucides (S)]]/10</f>
        <v>0</v>
      </c>
      <c r="V21" s="21">
        <f>ROUND(2*Tableau25[[#This Row],[Calcul NR (S)]],0)/2+Tableau25[[#This Row],[Correction (S)]]</f>
        <v>0</v>
      </c>
      <c r="W21" s="16">
        <v>10</v>
      </c>
      <c r="X21" s="18">
        <v>100</v>
      </c>
      <c r="Y21" s="21"/>
      <c r="Z21" s="22"/>
    </row>
    <row r="22" spans="1:26" x14ac:dyDescent="0.3">
      <c r="A22" s="36" t="s">
        <v>31</v>
      </c>
      <c r="B22" s="37">
        <v>45311</v>
      </c>
      <c r="C22" s="11">
        <v>100</v>
      </c>
      <c r="D22" s="19">
        <f>MAX(ROUND(D21+IF(I21&lt;GLYCT3_MIN,-INCR_ALGO*IF(H21&gt;10,2,1),0)+IF(AND(I21&gt;=GLYCT3_MAX,I20&gt;=GLYCT3_MAX,I19&gt;=GLYCT3_MAX),INCR_ALGO*IF(H21&gt;10,2,1),0),2),0)</f>
        <v>1</v>
      </c>
      <c r="E22" s="14">
        <v>0</v>
      </c>
      <c r="F22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2" s="29">
        <f>Tableau25[[#This Row],[Algo]]*Tableau25[[#This Row],[Glucides]]/10</f>
        <v>0</v>
      </c>
      <c r="H22" s="19">
        <f>ROUND(2*Tableau25[[#This Row],[Calcul NR]],0)/2+Tableau25[[#This Row],[Correction]]</f>
        <v>0</v>
      </c>
      <c r="I22" s="11">
        <v>100</v>
      </c>
      <c r="J22" s="13">
        <v>100</v>
      </c>
      <c r="K22" s="15">
        <f>MAX(ROUND(K21+IF(P21&lt;GLYCT3_MIN,-INCR_ALGO*IF(O21&gt;10,2,1),0)+IF(AND(P21&gt;=GLYCT3_MAX,P20&gt;=GLYCT3_MAX,P19&gt;=GLYCT3_MAX),INCR_ALGO*IF(O21&gt;10,2,1),0),2),0)</f>
        <v>1</v>
      </c>
      <c r="L22" s="15">
        <v>0</v>
      </c>
      <c r="M22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2" s="20">
        <f>Tableau25[[#This Row],[Algo (M)]]*Tableau25[[#This Row],[Glucides (M)]]/10</f>
        <v>0</v>
      </c>
      <c r="O22" s="20">
        <f>ROUND(2*Tableau25[[#This Row],[Calcul NR (M)]],0)/2+Tableau25[[#This Row],[Correction (M)]]</f>
        <v>0</v>
      </c>
      <c r="P22" s="13">
        <v>100</v>
      </c>
      <c r="Q22" s="18">
        <v>100</v>
      </c>
      <c r="R22" s="16">
        <f>MAX(ROUND(R21+IF(X21&lt;GLYCT3_MIN,-INCR_ALGO*IF(V21&gt;10,2,1),0)+IF(AND(X21&gt;GLYCT3_MAX,X20&gt;GLYCT3_MAX,X19&gt;GLYCT3_MAX),INCR_ALGO*IF(V21&gt;10,2,1),0),2),0)</f>
        <v>1</v>
      </c>
      <c r="S22" s="16">
        <v>0</v>
      </c>
      <c r="T22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2" s="21">
        <f>Tableau25[[#This Row],[Algo (S)]]*Tableau25[[#This Row],[Glucides (S)]]/10</f>
        <v>0</v>
      </c>
      <c r="V22" s="21">
        <f>ROUND(2*Tableau25[[#This Row],[Calcul NR (S)]],0)/2+Tableau25[[#This Row],[Correction (S)]]</f>
        <v>0</v>
      </c>
      <c r="W22" s="16">
        <v>10</v>
      </c>
      <c r="X22" s="18">
        <v>100</v>
      </c>
      <c r="Y22" s="21"/>
      <c r="Z22" s="22"/>
    </row>
    <row r="23" spans="1:26" x14ac:dyDescent="0.3">
      <c r="A23" s="36" t="s">
        <v>32</v>
      </c>
      <c r="B23" s="37">
        <v>45312</v>
      </c>
      <c r="C23" s="11">
        <v>100</v>
      </c>
      <c r="D23" s="19">
        <f>MAX(ROUND(D22+IF(I22&lt;GLYCT3_MIN,-INCR_ALGO*IF(H22&gt;10,2,1),0)+IF(AND(I22&gt;=GLYCT3_MAX,I21&gt;=GLYCT3_MAX,I20&gt;=GLYCT3_MAX),INCR_ALGO*IF(H22&gt;10,2,1),0),2),0)</f>
        <v>1</v>
      </c>
      <c r="E23" s="14">
        <v>0</v>
      </c>
      <c r="F23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3" s="29">
        <f>Tableau25[[#This Row],[Algo]]*Tableau25[[#This Row],[Glucides]]/10</f>
        <v>0</v>
      </c>
      <c r="H23" s="19">
        <f>ROUND(2*Tableau25[[#This Row],[Calcul NR]],0)/2+Tableau25[[#This Row],[Correction]]</f>
        <v>0</v>
      </c>
      <c r="I23" s="11">
        <v>100</v>
      </c>
      <c r="J23" s="13">
        <v>100</v>
      </c>
      <c r="K23" s="15">
        <f>MAX(ROUND(K22+IF(P22&lt;GLYCT3_MIN,-INCR_ALGO*IF(O22&gt;10,2,1),0)+IF(AND(P22&gt;=GLYCT3_MAX,P21&gt;=GLYCT3_MAX,P20&gt;=GLYCT3_MAX),INCR_ALGO*IF(O22&gt;10,2,1),0),2),0)</f>
        <v>1</v>
      </c>
      <c r="L23" s="15">
        <v>0</v>
      </c>
      <c r="M23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3" s="20">
        <f>Tableau25[[#This Row],[Algo (M)]]*Tableau25[[#This Row],[Glucides (M)]]/10</f>
        <v>0</v>
      </c>
      <c r="O23" s="20">
        <f>ROUND(2*Tableau25[[#This Row],[Calcul NR (M)]],0)/2+Tableau25[[#This Row],[Correction (M)]]</f>
        <v>0</v>
      </c>
      <c r="P23" s="13">
        <v>100</v>
      </c>
      <c r="Q23" s="18">
        <v>100</v>
      </c>
      <c r="R23" s="16">
        <f>MAX(ROUND(R22+IF(X22&lt;GLYCT3_MIN,-INCR_ALGO*IF(V22&gt;10,2,1),0)+IF(AND(X22&gt;GLYCT3_MAX,X21&gt;GLYCT3_MAX,X20&gt;GLYCT3_MAX),INCR_ALGO*IF(V22&gt;10,2,1),0),2),0)</f>
        <v>1</v>
      </c>
      <c r="S23" s="16">
        <v>0</v>
      </c>
      <c r="T23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3" s="21">
        <f>Tableau25[[#This Row],[Algo (S)]]*Tableau25[[#This Row],[Glucides (S)]]/10</f>
        <v>0</v>
      </c>
      <c r="V23" s="21">
        <f>ROUND(2*Tableau25[[#This Row],[Calcul NR (S)]],0)/2+Tableau25[[#This Row],[Correction (S)]]</f>
        <v>0</v>
      </c>
      <c r="W23" s="16">
        <v>10</v>
      </c>
      <c r="X23" s="18">
        <v>100</v>
      </c>
      <c r="Y23" s="21"/>
      <c r="Z23" s="22"/>
    </row>
    <row r="24" spans="1:26" x14ac:dyDescent="0.3">
      <c r="A24" s="36" t="s">
        <v>28</v>
      </c>
      <c r="B24" s="37">
        <v>45313</v>
      </c>
      <c r="C24" s="11">
        <v>100</v>
      </c>
      <c r="D24" s="19">
        <f>MAX(ROUND(D23+IF(I23&lt;GLYCT3_MIN,-INCR_ALGO*IF(H23&gt;10,2,1),0)+IF(AND(I23&gt;=GLYCT3_MAX,I22&gt;=GLYCT3_MAX,I21&gt;=GLYCT3_MAX),INCR_ALGO*IF(H23&gt;10,2,1),0),2),0)</f>
        <v>1</v>
      </c>
      <c r="E24" s="14">
        <v>0</v>
      </c>
      <c r="F24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4" s="29">
        <f>Tableau25[[#This Row],[Algo]]*Tableau25[[#This Row],[Glucides]]/10</f>
        <v>0</v>
      </c>
      <c r="H24" s="19">
        <f>ROUND(2*Tableau25[[#This Row],[Calcul NR]],0)/2+Tableau25[[#This Row],[Correction]]</f>
        <v>0</v>
      </c>
      <c r="I24" s="11">
        <v>100</v>
      </c>
      <c r="J24" s="13">
        <v>100</v>
      </c>
      <c r="K24" s="15">
        <f>MAX(ROUND(K23+IF(P23&lt;GLYCT3_MIN,-INCR_ALGO*IF(O23&gt;10,2,1),0)+IF(AND(P23&gt;=GLYCT3_MAX,P22&gt;=GLYCT3_MAX,P21&gt;=GLYCT3_MAX),INCR_ALGO*IF(O23&gt;10,2,1),0),2),0)</f>
        <v>1</v>
      </c>
      <c r="L24" s="15">
        <v>0</v>
      </c>
      <c r="M24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4" s="20">
        <f>Tableau25[[#This Row],[Algo (M)]]*Tableau25[[#This Row],[Glucides (M)]]/10</f>
        <v>0</v>
      </c>
      <c r="O24" s="20">
        <f>ROUND(2*Tableau25[[#This Row],[Calcul NR (M)]],0)/2+Tableau25[[#This Row],[Correction (M)]]</f>
        <v>0</v>
      </c>
      <c r="P24" s="13">
        <v>100</v>
      </c>
      <c r="Q24" s="18">
        <v>100</v>
      </c>
      <c r="R24" s="16">
        <f>MAX(ROUND(R23+IF(X23&lt;GLYCT3_MIN,-INCR_ALGO*IF(V23&gt;10,2,1),0)+IF(AND(X23&gt;GLYCT3_MAX,X22&gt;GLYCT3_MAX,X21&gt;GLYCT3_MAX),INCR_ALGO*IF(V23&gt;10,2,1),0),2),0)</f>
        <v>1</v>
      </c>
      <c r="S24" s="16">
        <v>0</v>
      </c>
      <c r="T24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4" s="21">
        <f>Tableau25[[#This Row],[Algo (S)]]*Tableau25[[#This Row],[Glucides (S)]]/10</f>
        <v>0</v>
      </c>
      <c r="V24" s="21">
        <f>ROUND(2*Tableau25[[#This Row],[Calcul NR (S)]],0)/2+Tableau25[[#This Row],[Correction (S)]]</f>
        <v>0</v>
      </c>
      <c r="W24" s="16">
        <v>10</v>
      </c>
      <c r="X24" s="18">
        <v>100</v>
      </c>
      <c r="Y24" s="21"/>
      <c r="Z24" s="22"/>
    </row>
    <row r="25" spans="1:26" x14ac:dyDescent="0.3">
      <c r="A25" s="36" t="s">
        <v>27</v>
      </c>
      <c r="B25" s="37">
        <v>45314</v>
      </c>
      <c r="C25" s="11">
        <v>100</v>
      </c>
      <c r="D25" s="19">
        <f>MAX(ROUND(D24+IF(I24&lt;GLYCT3_MIN,-INCR_ALGO*IF(H24&gt;10,2,1),0)+IF(AND(I24&gt;=GLYCT3_MAX,I23&gt;=GLYCT3_MAX,I22&gt;=GLYCT3_MAX),INCR_ALGO*IF(H24&gt;10,2,1),0),2),0)</f>
        <v>1</v>
      </c>
      <c r="E25" s="14">
        <v>0</v>
      </c>
      <c r="F25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5" s="29">
        <f>Tableau25[[#This Row],[Algo]]*Tableau25[[#This Row],[Glucides]]/10</f>
        <v>0</v>
      </c>
      <c r="H25" s="19">
        <f>ROUND(2*Tableau25[[#This Row],[Calcul NR]],0)/2+Tableau25[[#This Row],[Correction]]</f>
        <v>0</v>
      </c>
      <c r="I25" s="11">
        <v>100</v>
      </c>
      <c r="J25" s="13">
        <v>100</v>
      </c>
      <c r="K25" s="15">
        <f>MAX(ROUND(K24+IF(P24&lt;GLYCT3_MIN,-INCR_ALGO*IF(O24&gt;10,2,1),0)+IF(AND(P24&gt;=GLYCT3_MAX,P23&gt;=GLYCT3_MAX,P22&gt;=GLYCT3_MAX),INCR_ALGO*IF(O24&gt;10,2,1),0),2),0)</f>
        <v>1</v>
      </c>
      <c r="L25" s="15">
        <v>0</v>
      </c>
      <c r="M25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5" s="20">
        <f>Tableau25[[#This Row],[Algo (M)]]*Tableau25[[#This Row],[Glucides (M)]]/10</f>
        <v>0</v>
      </c>
      <c r="O25" s="20">
        <f>ROUND(2*Tableau25[[#This Row],[Calcul NR (M)]],0)/2+Tableau25[[#This Row],[Correction (M)]]</f>
        <v>0</v>
      </c>
      <c r="P25" s="13">
        <v>100</v>
      </c>
      <c r="Q25" s="18">
        <v>100</v>
      </c>
      <c r="R25" s="16">
        <f>MAX(ROUND(R24+IF(X24&lt;GLYCT3_MIN,-INCR_ALGO*IF(V24&gt;10,2,1),0)+IF(AND(X24&gt;GLYCT3_MAX,X23&gt;GLYCT3_MAX,X22&gt;GLYCT3_MAX),INCR_ALGO*IF(V24&gt;10,2,1),0),2),0)</f>
        <v>1</v>
      </c>
      <c r="S25" s="16">
        <v>0</v>
      </c>
      <c r="T25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5" s="21">
        <f>Tableau25[[#This Row],[Algo (S)]]*Tableau25[[#This Row],[Glucides (S)]]/10</f>
        <v>0</v>
      </c>
      <c r="V25" s="21">
        <f>ROUND(2*Tableau25[[#This Row],[Calcul NR (S)]],0)/2+Tableau25[[#This Row],[Correction (S)]]</f>
        <v>0</v>
      </c>
      <c r="W25" s="16">
        <v>10</v>
      </c>
      <c r="X25" s="18">
        <v>100</v>
      </c>
      <c r="Y25" s="21"/>
      <c r="Z25" s="22"/>
    </row>
    <row r="26" spans="1:26" x14ac:dyDescent="0.3">
      <c r="A26" s="36" t="s">
        <v>33</v>
      </c>
      <c r="B26" s="37">
        <v>45315</v>
      </c>
      <c r="C26" s="11">
        <v>100</v>
      </c>
      <c r="D26" s="19">
        <f>MAX(ROUND(D25+IF(I25&lt;GLYCT3_MIN,-INCR_ALGO*IF(H25&gt;10,2,1),0)+IF(AND(I25&gt;=GLYCT3_MAX,I24&gt;=GLYCT3_MAX,I23&gt;=GLYCT3_MAX),INCR_ALGO*IF(H25&gt;10,2,1),0),2),0)</f>
        <v>1</v>
      </c>
      <c r="E26" s="14">
        <v>0</v>
      </c>
      <c r="F26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6" s="29">
        <f>Tableau25[[#This Row],[Algo]]*Tableau25[[#This Row],[Glucides]]/10</f>
        <v>0</v>
      </c>
      <c r="H26" s="19">
        <f>ROUND(2*Tableau25[[#This Row],[Calcul NR]],0)/2+Tableau25[[#This Row],[Correction]]</f>
        <v>0</v>
      </c>
      <c r="I26" s="11">
        <v>100</v>
      </c>
      <c r="J26" s="13">
        <v>100</v>
      </c>
      <c r="K26" s="15">
        <f>MAX(ROUND(K25+IF(P25&lt;GLYCT3_MIN,-INCR_ALGO*IF(O25&gt;10,2,1),0)+IF(AND(P25&gt;=GLYCT3_MAX,P24&gt;=GLYCT3_MAX,P23&gt;=GLYCT3_MAX),INCR_ALGO*IF(O25&gt;10,2,1),0),2),0)</f>
        <v>1</v>
      </c>
      <c r="L26" s="15">
        <v>0</v>
      </c>
      <c r="M26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6" s="20">
        <f>Tableau25[[#This Row],[Algo (M)]]*Tableau25[[#This Row],[Glucides (M)]]/10</f>
        <v>0</v>
      </c>
      <c r="O26" s="20">
        <f>ROUND(2*Tableau25[[#This Row],[Calcul NR (M)]],0)/2+Tableau25[[#This Row],[Correction (M)]]</f>
        <v>0</v>
      </c>
      <c r="P26" s="13">
        <v>100</v>
      </c>
      <c r="Q26" s="18">
        <v>100</v>
      </c>
      <c r="R26" s="16">
        <f>MAX(ROUND(R25+IF(X25&lt;GLYCT3_MIN,-INCR_ALGO*IF(V25&gt;10,2,1),0)+IF(AND(X25&gt;GLYCT3_MAX,X24&gt;GLYCT3_MAX,X23&gt;GLYCT3_MAX),INCR_ALGO*IF(V25&gt;10,2,1),0),2),0)</f>
        <v>1</v>
      </c>
      <c r="S26" s="16">
        <v>0</v>
      </c>
      <c r="T26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6" s="21">
        <f>Tableau25[[#This Row],[Algo (S)]]*Tableau25[[#This Row],[Glucides (S)]]/10</f>
        <v>0</v>
      </c>
      <c r="V26" s="21">
        <f>ROUND(2*Tableau25[[#This Row],[Calcul NR (S)]],0)/2+Tableau25[[#This Row],[Correction (S)]]</f>
        <v>0</v>
      </c>
      <c r="W26" s="16">
        <v>10</v>
      </c>
      <c r="X26" s="18">
        <v>100</v>
      </c>
      <c r="Y26" s="21"/>
      <c r="Z26" s="22"/>
    </row>
    <row r="27" spans="1:26" x14ac:dyDescent="0.3">
      <c r="A27" s="36" t="s">
        <v>29</v>
      </c>
      <c r="B27" s="37">
        <v>45316</v>
      </c>
      <c r="C27" s="11">
        <v>100</v>
      </c>
      <c r="D27" s="19">
        <f>MAX(ROUND(D26+IF(I26&lt;GLYCT3_MIN,-INCR_ALGO*IF(H26&gt;10,2,1),0)+IF(AND(I26&gt;=GLYCT3_MAX,I25&gt;=GLYCT3_MAX,I24&gt;=GLYCT3_MAX),INCR_ALGO*IF(H26&gt;10,2,1),0),2),0)</f>
        <v>1</v>
      </c>
      <c r="E27" s="14">
        <v>0</v>
      </c>
      <c r="F27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7" s="29">
        <f>Tableau25[[#This Row],[Algo]]*Tableau25[[#This Row],[Glucides]]/10</f>
        <v>0</v>
      </c>
      <c r="H27" s="19">
        <f>ROUND(2*Tableau25[[#This Row],[Calcul NR]],0)/2+Tableau25[[#This Row],[Correction]]</f>
        <v>0</v>
      </c>
      <c r="I27" s="11">
        <v>100</v>
      </c>
      <c r="J27" s="13">
        <v>100</v>
      </c>
      <c r="K27" s="15">
        <f>MAX(ROUND(K26+IF(P26&lt;GLYCT3_MIN,-INCR_ALGO*IF(O26&gt;10,2,1),0)+IF(AND(P26&gt;=GLYCT3_MAX,P25&gt;=GLYCT3_MAX,P24&gt;=GLYCT3_MAX),INCR_ALGO*IF(O26&gt;10,2,1),0),2),0)</f>
        <v>1</v>
      </c>
      <c r="L27" s="15">
        <v>0</v>
      </c>
      <c r="M27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7" s="20">
        <f>Tableau25[[#This Row],[Algo (M)]]*Tableau25[[#This Row],[Glucides (M)]]/10</f>
        <v>0</v>
      </c>
      <c r="O27" s="20">
        <f>ROUND(2*Tableau25[[#This Row],[Calcul NR (M)]],0)/2+Tableau25[[#This Row],[Correction (M)]]</f>
        <v>0</v>
      </c>
      <c r="P27" s="13">
        <v>100</v>
      </c>
      <c r="Q27" s="18">
        <v>100</v>
      </c>
      <c r="R27" s="16">
        <f>MAX(ROUND(R26+IF(X26&lt;GLYCT3_MIN,-INCR_ALGO*IF(V26&gt;10,2,1),0)+IF(AND(X26&gt;GLYCT3_MAX,X25&gt;GLYCT3_MAX,X24&gt;GLYCT3_MAX),INCR_ALGO*IF(V26&gt;10,2,1),0),2),0)</f>
        <v>1</v>
      </c>
      <c r="S27" s="16">
        <v>0</v>
      </c>
      <c r="T27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7" s="21">
        <f>Tableau25[[#This Row],[Algo (S)]]*Tableau25[[#This Row],[Glucides (S)]]/10</f>
        <v>0</v>
      </c>
      <c r="V27" s="21">
        <f>ROUND(2*Tableau25[[#This Row],[Calcul NR (S)]],0)/2+Tableau25[[#This Row],[Correction (S)]]</f>
        <v>0</v>
      </c>
      <c r="W27" s="16">
        <v>10</v>
      </c>
      <c r="X27" s="18">
        <v>100</v>
      </c>
      <c r="Y27" s="21"/>
      <c r="Z27" s="22"/>
    </row>
    <row r="28" spans="1:26" x14ac:dyDescent="0.3">
      <c r="A28" s="36" t="s">
        <v>30</v>
      </c>
      <c r="B28" s="37">
        <v>45317</v>
      </c>
      <c r="C28" s="11">
        <v>100</v>
      </c>
      <c r="D28" s="19">
        <f>MAX(ROUND(D27+IF(I27&lt;GLYCT3_MIN,-INCR_ALGO*IF(H27&gt;10,2,1),0)+IF(AND(I27&gt;=GLYCT3_MAX,I26&gt;=GLYCT3_MAX,I25&gt;=GLYCT3_MAX),INCR_ALGO*IF(H27&gt;10,2,1),0),2),0)</f>
        <v>1</v>
      </c>
      <c r="E28" s="14">
        <v>0</v>
      </c>
      <c r="F28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8" s="29">
        <f>Tableau25[[#This Row],[Algo]]*Tableau25[[#This Row],[Glucides]]/10</f>
        <v>0</v>
      </c>
      <c r="H28" s="19">
        <f>ROUND(2*Tableau25[[#This Row],[Calcul NR]],0)/2+Tableau25[[#This Row],[Correction]]</f>
        <v>0</v>
      </c>
      <c r="I28" s="11">
        <v>100</v>
      </c>
      <c r="J28" s="13">
        <v>100</v>
      </c>
      <c r="K28" s="15">
        <f>MAX(ROUND(K27+IF(P27&lt;GLYCT3_MIN,-INCR_ALGO*IF(O27&gt;10,2,1),0)+IF(AND(P27&gt;=GLYCT3_MAX,P26&gt;=GLYCT3_MAX,P25&gt;=GLYCT3_MAX),INCR_ALGO*IF(O27&gt;10,2,1),0),2),0)</f>
        <v>1</v>
      </c>
      <c r="L28" s="15">
        <v>0</v>
      </c>
      <c r="M28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8" s="20">
        <f>Tableau25[[#This Row],[Algo (M)]]*Tableau25[[#This Row],[Glucides (M)]]/10</f>
        <v>0</v>
      </c>
      <c r="O28" s="20">
        <f>ROUND(2*Tableau25[[#This Row],[Calcul NR (M)]],0)/2+Tableau25[[#This Row],[Correction (M)]]</f>
        <v>0</v>
      </c>
      <c r="P28" s="13">
        <v>100</v>
      </c>
      <c r="Q28" s="18">
        <v>100</v>
      </c>
      <c r="R28" s="16">
        <f>MAX(ROUND(R27+IF(X27&lt;GLYCT3_MIN,-INCR_ALGO*IF(V27&gt;10,2,1),0)+IF(AND(X27&gt;GLYCT3_MAX,X26&gt;GLYCT3_MAX,X25&gt;GLYCT3_MAX),INCR_ALGO*IF(V27&gt;10,2,1),0),2),0)</f>
        <v>1</v>
      </c>
      <c r="S28" s="16">
        <v>0</v>
      </c>
      <c r="T28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8" s="21">
        <f>Tableau25[[#This Row],[Algo (S)]]*Tableau25[[#This Row],[Glucides (S)]]/10</f>
        <v>0</v>
      </c>
      <c r="V28" s="21">
        <f>ROUND(2*Tableau25[[#This Row],[Calcul NR (S)]],0)/2+Tableau25[[#This Row],[Correction (S)]]</f>
        <v>0</v>
      </c>
      <c r="W28" s="16">
        <v>10</v>
      </c>
      <c r="X28" s="18">
        <v>100</v>
      </c>
      <c r="Y28" s="21"/>
      <c r="Z28" s="22"/>
    </row>
    <row r="29" spans="1:26" x14ac:dyDescent="0.3">
      <c r="A29" s="36" t="s">
        <v>31</v>
      </c>
      <c r="B29" s="37">
        <v>45318</v>
      </c>
      <c r="C29" s="11">
        <v>100</v>
      </c>
      <c r="D29" s="19">
        <f>MAX(ROUND(D28+IF(I28&lt;GLYCT3_MIN,-INCR_ALGO*IF(H28&gt;10,2,1),0)+IF(AND(I28&gt;=GLYCT3_MAX,I27&gt;=GLYCT3_MAX,I26&gt;=GLYCT3_MAX),INCR_ALGO*IF(H28&gt;10,2,1),0),2),0)</f>
        <v>1</v>
      </c>
      <c r="E29" s="14">
        <v>0</v>
      </c>
      <c r="F29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9" s="29">
        <f>Tableau25[[#This Row],[Algo]]*Tableau25[[#This Row],[Glucides]]/10</f>
        <v>0</v>
      </c>
      <c r="H29" s="19">
        <f>ROUND(2*Tableau25[[#This Row],[Calcul NR]],0)/2+Tableau25[[#This Row],[Correction]]</f>
        <v>0</v>
      </c>
      <c r="I29" s="11">
        <v>100</v>
      </c>
      <c r="J29" s="13">
        <v>100</v>
      </c>
      <c r="K29" s="15">
        <f>MAX(ROUND(K28+IF(P28&lt;GLYCT3_MIN,-INCR_ALGO*IF(O28&gt;10,2,1),0)+IF(AND(P28&gt;=GLYCT3_MAX,P27&gt;=GLYCT3_MAX,P26&gt;=GLYCT3_MAX),INCR_ALGO*IF(O28&gt;10,2,1),0),2),0)</f>
        <v>1</v>
      </c>
      <c r="L29" s="15">
        <v>0</v>
      </c>
      <c r="M29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9" s="20">
        <f>Tableau25[[#This Row],[Algo (M)]]*Tableau25[[#This Row],[Glucides (M)]]/10</f>
        <v>0</v>
      </c>
      <c r="O29" s="20">
        <f>ROUND(2*Tableau25[[#This Row],[Calcul NR (M)]],0)/2+Tableau25[[#This Row],[Correction (M)]]</f>
        <v>0</v>
      </c>
      <c r="P29" s="13">
        <v>100</v>
      </c>
      <c r="Q29" s="18">
        <v>100</v>
      </c>
      <c r="R29" s="16">
        <f>MAX(ROUND(R28+IF(X28&lt;GLYCT3_MIN,-INCR_ALGO*IF(V28&gt;10,2,1),0)+IF(AND(X28&gt;GLYCT3_MAX,X27&gt;GLYCT3_MAX,X26&gt;GLYCT3_MAX),INCR_ALGO*IF(V28&gt;10,2,1),0),2),0)</f>
        <v>1</v>
      </c>
      <c r="S29" s="16">
        <v>0</v>
      </c>
      <c r="T29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9" s="21">
        <f>Tableau25[[#This Row],[Algo (S)]]*Tableau25[[#This Row],[Glucides (S)]]/10</f>
        <v>0</v>
      </c>
      <c r="V29" s="21">
        <f>ROUND(2*Tableau25[[#This Row],[Calcul NR (S)]],0)/2+Tableau25[[#This Row],[Correction (S)]]</f>
        <v>0</v>
      </c>
      <c r="W29" s="16">
        <v>10</v>
      </c>
      <c r="X29" s="18">
        <v>100</v>
      </c>
      <c r="Y29" s="21"/>
      <c r="Z29" s="22"/>
    </row>
    <row r="30" spans="1:26" x14ac:dyDescent="0.3">
      <c r="A30" s="36" t="s">
        <v>32</v>
      </c>
      <c r="B30" s="37">
        <v>45319</v>
      </c>
      <c r="C30" s="11">
        <v>100</v>
      </c>
      <c r="D30" s="19">
        <f>MAX(ROUND(D29+IF(I29&lt;GLYCT3_MIN,-INCR_ALGO*IF(H29&gt;10,2,1),0)+IF(AND(I29&gt;=GLYCT3_MAX,I28&gt;=GLYCT3_MAX,I27&gt;=GLYCT3_MAX),INCR_ALGO*IF(H29&gt;10,2,1),0),2),0)</f>
        <v>1</v>
      </c>
      <c r="E30" s="14">
        <v>0</v>
      </c>
      <c r="F30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0" s="29">
        <f>Tableau25[[#This Row],[Algo]]*Tableau25[[#This Row],[Glucides]]/10</f>
        <v>0</v>
      </c>
      <c r="H30" s="19">
        <f>ROUND(2*Tableau25[[#This Row],[Calcul NR]],0)/2+Tableau25[[#This Row],[Correction]]</f>
        <v>0</v>
      </c>
      <c r="I30" s="11">
        <v>100</v>
      </c>
      <c r="J30" s="13">
        <v>100</v>
      </c>
      <c r="K30" s="15">
        <f>MAX(ROUND(K29+IF(P29&lt;GLYCT3_MIN,-INCR_ALGO*IF(O29&gt;10,2,1),0)+IF(AND(P29&gt;=GLYCT3_MAX,P28&gt;=GLYCT3_MAX,P27&gt;=GLYCT3_MAX),INCR_ALGO*IF(O29&gt;10,2,1),0),2),0)</f>
        <v>1</v>
      </c>
      <c r="L30" s="15">
        <v>0</v>
      </c>
      <c r="M30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0" s="20">
        <f>Tableau25[[#This Row],[Algo (M)]]*Tableau25[[#This Row],[Glucides (M)]]/10</f>
        <v>0</v>
      </c>
      <c r="O30" s="20">
        <f>ROUND(2*Tableau25[[#This Row],[Calcul NR (M)]],0)/2+Tableau25[[#This Row],[Correction (M)]]</f>
        <v>0</v>
      </c>
      <c r="P30" s="13">
        <v>100</v>
      </c>
      <c r="Q30" s="18">
        <v>100</v>
      </c>
      <c r="R30" s="16">
        <f>MAX(ROUND(R29+IF(X29&lt;GLYCT3_MIN,-INCR_ALGO*IF(V29&gt;10,2,1),0)+IF(AND(X29&gt;GLYCT3_MAX,X28&gt;GLYCT3_MAX,X27&gt;GLYCT3_MAX),INCR_ALGO*IF(V29&gt;10,2,1),0),2),0)</f>
        <v>1</v>
      </c>
      <c r="S30" s="16">
        <v>0</v>
      </c>
      <c r="T30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0" s="21">
        <f>Tableau25[[#This Row],[Algo (S)]]*Tableau25[[#This Row],[Glucides (S)]]/10</f>
        <v>0</v>
      </c>
      <c r="V30" s="21">
        <f>ROUND(2*Tableau25[[#This Row],[Calcul NR (S)]],0)/2+Tableau25[[#This Row],[Correction (S)]]</f>
        <v>0</v>
      </c>
      <c r="W30" s="16">
        <v>10</v>
      </c>
      <c r="X30" s="18">
        <v>100</v>
      </c>
      <c r="Y30" s="21"/>
      <c r="Z30" s="22"/>
    </row>
    <row r="31" spans="1:26" x14ac:dyDescent="0.3">
      <c r="A31" s="36" t="s">
        <v>28</v>
      </c>
      <c r="B31" s="37">
        <v>45320</v>
      </c>
      <c r="C31" s="11">
        <v>100</v>
      </c>
      <c r="D31" s="19">
        <f>MAX(ROUND(D30+IF(I30&lt;GLYCT3_MIN,-INCR_ALGO*IF(H30&gt;10,2,1),0)+IF(AND(I30&gt;=GLYCT3_MAX,I29&gt;=GLYCT3_MAX,I28&gt;=GLYCT3_MAX),INCR_ALGO*IF(H30&gt;10,2,1),0),2),0)</f>
        <v>1</v>
      </c>
      <c r="E31" s="14">
        <v>0</v>
      </c>
      <c r="F31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1" s="29">
        <f>Tableau25[[#This Row],[Algo]]*Tableau25[[#This Row],[Glucides]]/10</f>
        <v>0</v>
      </c>
      <c r="H31" s="19">
        <f>ROUND(2*Tableau25[[#This Row],[Calcul NR]],0)/2+Tableau25[[#This Row],[Correction]]</f>
        <v>0</v>
      </c>
      <c r="I31" s="11">
        <v>100</v>
      </c>
      <c r="J31" s="13">
        <v>100</v>
      </c>
      <c r="K31" s="15">
        <f>MAX(ROUND(K30+IF(P30&lt;GLYCT3_MIN,-INCR_ALGO*IF(O30&gt;10,2,1),0)+IF(AND(P30&gt;=GLYCT3_MAX,P29&gt;=GLYCT3_MAX,P28&gt;=GLYCT3_MAX),INCR_ALGO*IF(O30&gt;10,2,1),0),2),0)</f>
        <v>1</v>
      </c>
      <c r="L31" s="15">
        <v>0</v>
      </c>
      <c r="M31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1" s="20">
        <f>Tableau25[[#This Row],[Algo (M)]]*Tableau25[[#This Row],[Glucides (M)]]/10</f>
        <v>0</v>
      </c>
      <c r="O31" s="20">
        <f>ROUND(2*Tableau25[[#This Row],[Calcul NR (M)]],0)/2+Tableau25[[#This Row],[Correction (M)]]</f>
        <v>0</v>
      </c>
      <c r="P31" s="13">
        <v>100</v>
      </c>
      <c r="Q31" s="18">
        <v>100</v>
      </c>
      <c r="R31" s="16">
        <f>MAX(ROUND(R30+IF(X30&lt;GLYCT3_MIN,-INCR_ALGO*IF(V30&gt;10,2,1),0)+IF(AND(X30&gt;GLYCT3_MAX,X29&gt;GLYCT3_MAX,X28&gt;GLYCT3_MAX),INCR_ALGO*IF(V30&gt;10,2,1),0),2),0)</f>
        <v>1</v>
      </c>
      <c r="S31" s="16">
        <v>0</v>
      </c>
      <c r="T31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1" s="21">
        <f>Tableau25[[#This Row],[Algo (S)]]*Tableau25[[#This Row],[Glucides (S)]]/10</f>
        <v>0</v>
      </c>
      <c r="V31" s="21">
        <f>ROUND(2*Tableau25[[#This Row],[Calcul NR (S)]],0)/2+Tableau25[[#This Row],[Correction (S)]]</f>
        <v>0</v>
      </c>
      <c r="W31" s="16">
        <v>10</v>
      </c>
      <c r="X31" s="18">
        <v>100</v>
      </c>
      <c r="Y31" s="21"/>
      <c r="Z31" s="22"/>
    </row>
    <row r="32" spans="1:26" x14ac:dyDescent="0.3">
      <c r="A32" s="36" t="s">
        <v>27</v>
      </c>
      <c r="B32" s="37">
        <v>45321</v>
      </c>
      <c r="C32" s="11">
        <v>100</v>
      </c>
      <c r="D32" s="19">
        <f>MAX(ROUND(D31+IF(I31&lt;GLYCT3_MIN,-INCR_ALGO*IF(H31&gt;10,2,1),0)+IF(AND(I31&gt;=GLYCT3_MAX,I30&gt;=GLYCT3_MAX,I29&gt;=GLYCT3_MAX),INCR_ALGO*IF(H31&gt;10,2,1),0),2),0)</f>
        <v>1</v>
      </c>
      <c r="E32" s="14">
        <v>0</v>
      </c>
      <c r="F32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2" s="29">
        <f>Tableau25[[#This Row],[Algo]]*Tableau25[[#This Row],[Glucides]]/10</f>
        <v>0</v>
      </c>
      <c r="H32" s="19">
        <f>ROUND(2*Tableau25[[#This Row],[Calcul NR]],0)/2+Tableau25[[#This Row],[Correction]]</f>
        <v>0</v>
      </c>
      <c r="I32" s="11">
        <v>100</v>
      </c>
      <c r="J32" s="13">
        <v>100</v>
      </c>
      <c r="K32" s="15">
        <f>MAX(ROUND(K31+IF(P31&lt;GLYCT3_MIN,-INCR_ALGO*IF(O31&gt;10,2,1),0)+IF(AND(P31&gt;=GLYCT3_MAX,P30&gt;=GLYCT3_MAX,P29&gt;=GLYCT3_MAX),INCR_ALGO*IF(O31&gt;10,2,1),0),2),0)</f>
        <v>1</v>
      </c>
      <c r="L32" s="15">
        <v>0</v>
      </c>
      <c r="M32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2" s="20">
        <f>Tableau25[[#This Row],[Algo (M)]]*Tableau25[[#This Row],[Glucides (M)]]/10</f>
        <v>0</v>
      </c>
      <c r="O32" s="20">
        <f>ROUND(2*Tableau25[[#This Row],[Calcul NR (M)]],0)/2+Tableau25[[#This Row],[Correction (M)]]</f>
        <v>0</v>
      </c>
      <c r="P32" s="13">
        <v>100</v>
      </c>
      <c r="Q32" s="18">
        <v>100</v>
      </c>
      <c r="R32" s="16">
        <f>MAX(ROUND(R31+IF(X31&lt;GLYCT3_MIN,-INCR_ALGO*IF(V31&gt;10,2,1),0)+IF(AND(X31&gt;GLYCT3_MAX,X30&gt;GLYCT3_MAX,X29&gt;GLYCT3_MAX),INCR_ALGO*IF(V31&gt;10,2,1),0),2),0)</f>
        <v>1</v>
      </c>
      <c r="S32" s="16">
        <v>0</v>
      </c>
      <c r="T32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2" s="21">
        <f>Tableau25[[#This Row],[Algo (S)]]*Tableau25[[#This Row],[Glucides (S)]]/10</f>
        <v>0</v>
      </c>
      <c r="V32" s="21">
        <f>ROUND(2*Tableau25[[#This Row],[Calcul NR (S)]],0)/2+Tableau25[[#This Row],[Correction (S)]]</f>
        <v>0</v>
      </c>
      <c r="W32" s="16">
        <v>10</v>
      </c>
      <c r="X32" s="18">
        <v>100</v>
      </c>
      <c r="Y32" s="21"/>
      <c r="Z32" s="22"/>
    </row>
    <row r="33" spans="1:26" x14ac:dyDescent="0.3">
      <c r="A33" s="36" t="s">
        <v>33</v>
      </c>
      <c r="B33" s="37">
        <v>45322</v>
      </c>
      <c r="C33" s="11">
        <v>100</v>
      </c>
      <c r="D33" s="19">
        <f>MAX(ROUND(D32+IF(I32&lt;GLYCT3_MIN,-INCR_ALGO*IF(H32&gt;10,2,1),0)+IF(AND(I32&gt;=GLYCT3_MAX,I31&gt;=GLYCT3_MAX,I30&gt;=GLYCT3_MAX),INCR_ALGO*IF(H32&gt;10,2,1),0),2),0)</f>
        <v>1</v>
      </c>
      <c r="E33" s="14">
        <v>0</v>
      </c>
      <c r="F33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3" s="29">
        <f>Tableau25[[#This Row],[Algo]]*Tableau25[[#This Row],[Glucides]]/10</f>
        <v>0</v>
      </c>
      <c r="H33" s="19">
        <f>ROUND(2*Tableau25[[#This Row],[Calcul NR]],0)/2+Tableau25[[#This Row],[Correction]]</f>
        <v>0</v>
      </c>
      <c r="I33" s="11">
        <v>100</v>
      </c>
      <c r="J33" s="13">
        <v>100</v>
      </c>
      <c r="K33" s="15">
        <f>MAX(ROUND(K32+IF(P32&lt;GLYCT3_MIN,-INCR_ALGO*IF(O32&gt;10,2,1),0)+IF(AND(P32&gt;=GLYCT3_MAX,P31&gt;=GLYCT3_MAX,P30&gt;=GLYCT3_MAX),INCR_ALGO*IF(O32&gt;10,2,1),0),2),0)</f>
        <v>1</v>
      </c>
      <c r="L33" s="15">
        <v>0</v>
      </c>
      <c r="M33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3" s="20">
        <f>Tableau25[[#This Row],[Algo (M)]]*Tableau25[[#This Row],[Glucides (M)]]/10</f>
        <v>0</v>
      </c>
      <c r="O33" s="20">
        <f>ROUND(2*Tableau25[[#This Row],[Calcul NR (M)]],0)/2+Tableau25[[#This Row],[Correction (M)]]</f>
        <v>0</v>
      </c>
      <c r="P33" s="13">
        <v>100</v>
      </c>
      <c r="Q33" s="18">
        <v>100</v>
      </c>
      <c r="R33" s="16">
        <f>MAX(ROUND(R32+IF(X32&lt;GLYCT3_MIN,-INCR_ALGO*IF(V32&gt;10,2,1),0)+IF(AND(X32&gt;GLYCT3_MAX,X31&gt;GLYCT3_MAX,X30&gt;GLYCT3_MAX),INCR_ALGO*IF(V32&gt;10,2,1),0),2),0)</f>
        <v>1</v>
      </c>
      <c r="S33" s="16">
        <v>0</v>
      </c>
      <c r="T33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3" s="21">
        <f>Tableau25[[#This Row],[Algo (S)]]*Tableau25[[#This Row],[Glucides (S)]]/10</f>
        <v>0</v>
      </c>
      <c r="V33" s="21">
        <f>ROUND(2*Tableau25[[#This Row],[Calcul NR (S)]],0)/2+Tableau25[[#This Row],[Correction (S)]]</f>
        <v>0</v>
      </c>
      <c r="W33" s="16">
        <v>10</v>
      </c>
      <c r="X33" s="18">
        <v>100</v>
      </c>
      <c r="Y33" s="21"/>
      <c r="Z33" s="22"/>
    </row>
    <row r="34" spans="1:26" x14ac:dyDescent="0.3">
      <c r="A34" s="36" t="s">
        <v>29</v>
      </c>
      <c r="B34" s="37">
        <v>45323</v>
      </c>
      <c r="C34" s="11">
        <v>100</v>
      </c>
      <c r="D34" s="19">
        <f>MAX(ROUND(D33+IF(I33&lt;GLYCT3_MIN,-INCR_ALGO*IF(H33&gt;10,2,1),0)+IF(AND(I33&gt;=GLYCT3_MAX,I32&gt;=GLYCT3_MAX,I31&gt;=GLYCT3_MAX),INCR_ALGO*IF(H33&gt;10,2,1),0),2),0)</f>
        <v>1</v>
      </c>
      <c r="E34" s="14">
        <v>0</v>
      </c>
      <c r="F34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4" s="29">
        <f>Tableau25[[#This Row],[Algo]]*Tableau25[[#This Row],[Glucides]]/10</f>
        <v>0</v>
      </c>
      <c r="H34" s="19">
        <f>ROUND(2*Tableau25[[#This Row],[Calcul NR]],0)/2+Tableau25[[#This Row],[Correction]]</f>
        <v>0</v>
      </c>
      <c r="I34" s="11">
        <v>100</v>
      </c>
      <c r="J34" s="13">
        <v>100</v>
      </c>
      <c r="K34" s="15">
        <f>MAX(ROUND(K33+IF(P33&lt;GLYCT3_MIN,-INCR_ALGO*IF(O33&gt;10,2,1),0)+IF(AND(P33&gt;=GLYCT3_MAX,P32&gt;=GLYCT3_MAX,P31&gt;=GLYCT3_MAX),INCR_ALGO*IF(O33&gt;10,2,1),0),2),0)</f>
        <v>1</v>
      </c>
      <c r="L34" s="15">
        <v>0</v>
      </c>
      <c r="M34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4" s="20">
        <f>Tableau25[[#This Row],[Algo (M)]]*Tableau25[[#This Row],[Glucides (M)]]/10</f>
        <v>0</v>
      </c>
      <c r="O34" s="20">
        <f>ROUND(2*Tableau25[[#This Row],[Calcul NR (M)]],0)/2+Tableau25[[#This Row],[Correction (M)]]</f>
        <v>0</v>
      </c>
      <c r="P34" s="13">
        <v>100</v>
      </c>
      <c r="Q34" s="18">
        <v>100</v>
      </c>
      <c r="R34" s="16">
        <f>MAX(ROUND(R33+IF(X33&lt;GLYCT3_MIN,-INCR_ALGO*IF(V33&gt;10,2,1),0)+IF(AND(X33&gt;GLYCT3_MAX,X32&gt;GLYCT3_MAX,X31&gt;GLYCT3_MAX),INCR_ALGO*IF(V33&gt;10,2,1),0),2),0)</f>
        <v>1</v>
      </c>
      <c r="S34" s="16">
        <v>0</v>
      </c>
      <c r="T34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4" s="21">
        <f>Tableau25[[#This Row],[Algo (S)]]*Tableau25[[#This Row],[Glucides (S)]]/10</f>
        <v>0</v>
      </c>
      <c r="V34" s="21">
        <f>ROUND(2*Tableau25[[#This Row],[Calcul NR (S)]],0)/2+Tableau25[[#This Row],[Correction (S)]]</f>
        <v>0</v>
      </c>
      <c r="W34" s="16">
        <v>10</v>
      </c>
      <c r="X34" s="18">
        <v>100</v>
      </c>
      <c r="Y34" s="21"/>
      <c r="Z34" s="22"/>
    </row>
    <row r="35" spans="1:26" x14ac:dyDescent="0.3">
      <c r="A35" s="36" t="s">
        <v>30</v>
      </c>
      <c r="B35" s="37">
        <v>45324</v>
      </c>
      <c r="C35" s="11">
        <v>100</v>
      </c>
      <c r="D35" s="19">
        <f>MAX(ROUND(D34+IF(I34&lt;GLYCT3_MIN,-INCR_ALGO*IF(H34&gt;10,2,1),0)+IF(AND(I34&gt;=GLYCT3_MAX,I33&gt;=GLYCT3_MAX,I32&gt;=GLYCT3_MAX),INCR_ALGO*IF(H34&gt;10,2,1),0),2),0)</f>
        <v>1</v>
      </c>
      <c r="E35" s="14">
        <v>0</v>
      </c>
      <c r="F35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5" s="29">
        <f>Tableau25[[#This Row],[Algo]]*Tableau25[[#This Row],[Glucides]]/10</f>
        <v>0</v>
      </c>
      <c r="H35" s="19">
        <f>ROUND(2*Tableau25[[#This Row],[Calcul NR]],0)/2+Tableau25[[#This Row],[Correction]]</f>
        <v>0</v>
      </c>
      <c r="I35" s="11">
        <v>100</v>
      </c>
      <c r="J35" s="13">
        <v>100</v>
      </c>
      <c r="K35" s="15">
        <f>MAX(ROUND(K34+IF(P34&lt;GLYCT3_MIN,-INCR_ALGO*IF(O34&gt;10,2,1),0)+IF(AND(P34&gt;=GLYCT3_MAX,P33&gt;=GLYCT3_MAX,P32&gt;=GLYCT3_MAX),INCR_ALGO*IF(O34&gt;10,2,1),0),2),0)</f>
        <v>1</v>
      </c>
      <c r="L35" s="15">
        <v>0</v>
      </c>
      <c r="M35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5" s="20">
        <f>Tableau25[[#This Row],[Algo (M)]]*Tableau25[[#This Row],[Glucides (M)]]/10</f>
        <v>0</v>
      </c>
      <c r="O35" s="20">
        <f>ROUND(2*Tableau25[[#This Row],[Calcul NR (M)]],0)/2+Tableau25[[#This Row],[Correction (M)]]</f>
        <v>0</v>
      </c>
      <c r="P35" s="13">
        <v>100</v>
      </c>
      <c r="Q35" s="18">
        <v>100</v>
      </c>
      <c r="R35" s="16">
        <f>MAX(ROUND(R34+IF(X34&lt;GLYCT3_MIN,-INCR_ALGO*IF(V34&gt;10,2,1),0)+IF(AND(X34&gt;GLYCT3_MAX,X33&gt;GLYCT3_MAX,X32&gt;GLYCT3_MAX),INCR_ALGO*IF(V34&gt;10,2,1),0),2),0)</f>
        <v>1</v>
      </c>
      <c r="S35" s="16">
        <v>0</v>
      </c>
      <c r="T35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5" s="21">
        <f>Tableau25[[#This Row],[Algo (S)]]*Tableau25[[#This Row],[Glucides (S)]]/10</f>
        <v>0</v>
      </c>
      <c r="V35" s="21">
        <f>ROUND(2*Tableau25[[#This Row],[Calcul NR (S)]],0)/2+Tableau25[[#This Row],[Correction (S)]]</f>
        <v>0</v>
      </c>
      <c r="W35" s="16">
        <v>10</v>
      </c>
      <c r="X35" s="18">
        <v>100</v>
      </c>
      <c r="Y35" s="21"/>
      <c r="Z35" s="22"/>
    </row>
    <row r="36" spans="1:26" x14ac:dyDescent="0.3">
      <c r="A36" s="36" t="s">
        <v>31</v>
      </c>
      <c r="B36" s="37">
        <v>45325</v>
      </c>
      <c r="C36" s="11">
        <v>100</v>
      </c>
      <c r="D36" s="19">
        <f>MAX(ROUND(D35+IF(I35&lt;GLYCT3_MIN,-INCR_ALGO*IF(H35&gt;10,2,1),0)+IF(AND(I35&gt;=GLYCT3_MAX,I34&gt;=GLYCT3_MAX,I33&gt;=GLYCT3_MAX),INCR_ALGO*IF(H35&gt;10,2,1),0),2),0)</f>
        <v>1</v>
      </c>
      <c r="E36" s="14">
        <v>0</v>
      </c>
      <c r="F36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6" s="29">
        <f>Tableau25[[#This Row],[Algo]]*Tableau25[[#This Row],[Glucides]]/10</f>
        <v>0</v>
      </c>
      <c r="H36" s="19">
        <f>ROUND(2*Tableau25[[#This Row],[Calcul NR]],0)/2+Tableau25[[#This Row],[Correction]]</f>
        <v>0</v>
      </c>
      <c r="I36" s="11">
        <v>100</v>
      </c>
      <c r="J36" s="13">
        <v>100</v>
      </c>
      <c r="K36" s="15">
        <f>MAX(ROUND(K35+IF(P35&lt;GLYCT3_MIN,-INCR_ALGO*IF(O35&gt;10,2,1),0)+IF(AND(P35&gt;=GLYCT3_MAX,P34&gt;=GLYCT3_MAX,P33&gt;=GLYCT3_MAX),INCR_ALGO*IF(O35&gt;10,2,1),0),2),0)</f>
        <v>1</v>
      </c>
      <c r="L36" s="15">
        <v>0</v>
      </c>
      <c r="M36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6" s="20">
        <f>Tableau25[[#This Row],[Algo (M)]]*Tableau25[[#This Row],[Glucides (M)]]/10</f>
        <v>0</v>
      </c>
      <c r="O36" s="20">
        <f>ROUND(2*Tableau25[[#This Row],[Calcul NR (M)]],0)/2+Tableau25[[#This Row],[Correction (M)]]</f>
        <v>0</v>
      </c>
      <c r="P36" s="13">
        <v>100</v>
      </c>
      <c r="Q36" s="18">
        <v>100</v>
      </c>
      <c r="R36" s="16">
        <f>MAX(ROUND(R35+IF(X35&lt;GLYCT3_MIN,-INCR_ALGO*IF(V35&gt;10,2,1),0)+IF(AND(X35&gt;GLYCT3_MAX,X34&gt;GLYCT3_MAX,X33&gt;GLYCT3_MAX),INCR_ALGO*IF(V35&gt;10,2,1),0),2),0)</f>
        <v>1</v>
      </c>
      <c r="S36" s="16">
        <v>0</v>
      </c>
      <c r="T36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6" s="21">
        <f>Tableau25[[#This Row],[Algo (S)]]*Tableau25[[#This Row],[Glucides (S)]]/10</f>
        <v>0</v>
      </c>
      <c r="V36" s="21">
        <f>ROUND(2*Tableau25[[#This Row],[Calcul NR (S)]],0)/2+Tableau25[[#This Row],[Correction (S)]]</f>
        <v>0</v>
      </c>
      <c r="W36" s="16">
        <v>10</v>
      </c>
      <c r="X36" s="18">
        <v>100</v>
      </c>
      <c r="Y36" s="21"/>
      <c r="Z36" s="22"/>
    </row>
    <row r="37" spans="1:26" x14ac:dyDescent="0.3">
      <c r="A37" s="36" t="s">
        <v>32</v>
      </c>
      <c r="B37" s="37">
        <v>45326</v>
      </c>
      <c r="C37" s="11">
        <v>100</v>
      </c>
      <c r="D37" s="19">
        <f>MAX(ROUND(D36+IF(I36&lt;GLYCT3_MIN,-INCR_ALGO*IF(H36&gt;10,2,1),0)+IF(AND(I36&gt;=GLYCT3_MAX,I35&gt;=GLYCT3_MAX,I34&gt;=GLYCT3_MAX),INCR_ALGO*IF(H36&gt;10,2,1),0),2),0)</f>
        <v>1</v>
      </c>
      <c r="E37" s="14">
        <v>0</v>
      </c>
      <c r="F37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7" s="29">
        <f>Tableau25[[#This Row],[Algo]]*Tableau25[[#This Row],[Glucides]]/10</f>
        <v>0</v>
      </c>
      <c r="H37" s="19">
        <f>ROUND(2*Tableau25[[#This Row],[Calcul NR]],0)/2+Tableau25[[#This Row],[Correction]]</f>
        <v>0</v>
      </c>
      <c r="I37" s="11">
        <v>100</v>
      </c>
      <c r="J37" s="13">
        <v>100</v>
      </c>
      <c r="K37" s="15">
        <f>MAX(ROUND(K36+IF(P36&lt;GLYCT3_MIN,-INCR_ALGO*IF(O36&gt;10,2,1),0)+IF(AND(P36&gt;=GLYCT3_MAX,P35&gt;=GLYCT3_MAX,P34&gt;=GLYCT3_MAX),INCR_ALGO*IF(O36&gt;10,2,1),0),2),0)</f>
        <v>1</v>
      </c>
      <c r="L37" s="15">
        <v>0</v>
      </c>
      <c r="M37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7" s="20">
        <f>Tableau25[[#This Row],[Algo (M)]]*Tableau25[[#This Row],[Glucides (M)]]/10</f>
        <v>0</v>
      </c>
      <c r="O37" s="20">
        <f>ROUND(2*Tableau25[[#This Row],[Calcul NR (M)]],0)/2+Tableau25[[#This Row],[Correction (M)]]</f>
        <v>0</v>
      </c>
      <c r="P37" s="13">
        <v>100</v>
      </c>
      <c r="Q37" s="18">
        <v>100</v>
      </c>
      <c r="R37" s="16">
        <f>MAX(ROUND(R36+IF(X36&lt;GLYCT3_MIN,-INCR_ALGO*IF(V36&gt;10,2,1),0)+IF(AND(X36&gt;GLYCT3_MAX,X35&gt;GLYCT3_MAX,X34&gt;GLYCT3_MAX),INCR_ALGO*IF(V36&gt;10,2,1),0),2),0)</f>
        <v>1</v>
      </c>
      <c r="S37" s="16">
        <v>0</v>
      </c>
      <c r="T37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7" s="21">
        <f>Tableau25[[#This Row],[Algo (S)]]*Tableau25[[#This Row],[Glucides (S)]]/10</f>
        <v>0</v>
      </c>
      <c r="V37" s="21">
        <f>ROUND(2*Tableau25[[#This Row],[Calcul NR (S)]],0)/2+Tableau25[[#This Row],[Correction (S)]]</f>
        <v>0</v>
      </c>
      <c r="W37" s="16">
        <v>10</v>
      </c>
      <c r="X37" s="18">
        <v>100</v>
      </c>
      <c r="Y37" s="21"/>
      <c r="Z37" s="22"/>
    </row>
    <row r="38" spans="1:26" x14ac:dyDescent="0.3">
      <c r="A38" s="36" t="s">
        <v>28</v>
      </c>
      <c r="B38" s="37">
        <v>45327</v>
      </c>
      <c r="C38" s="11">
        <v>100</v>
      </c>
      <c r="D38" s="19">
        <f>MAX(ROUND(D37+IF(I37&lt;GLYCT3_MIN,-INCR_ALGO*IF(H37&gt;10,2,1),0)+IF(AND(I37&gt;=GLYCT3_MAX,I36&gt;=GLYCT3_MAX,I35&gt;=GLYCT3_MAX),INCR_ALGO*IF(H37&gt;10,2,1),0),2),0)</f>
        <v>1</v>
      </c>
      <c r="E38" s="14">
        <v>0</v>
      </c>
      <c r="F38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8" s="29">
        <f>Tableau25[[#This Row],[Algo]]*Tableau25[[#This Row],[Glucides]]/10</f>
        <v>0</v>
      </c>
      <c r="H38" s="19">
        <f>ROUND(2*Tableau25[[#This Row],[Calcul NR]],0)/2+Tableau25[[#This Row],[Correction]]</f>
        <v>0</v>
      </c>
      <c r="I38" s="11">
        <v>100</v>
      </c>
      <c r="J38" s="13">
        <v>100</v>
      </c>
      <c r="K38" s="15">
        <f>MAX(ROUND(K37+IF(P37&lt;GLYCT3_MIN,-INCR_ALGO*IF(O37&gt;10,2,1),0)+IF(AND(P37&gt;=GLYCT3_MAX,P36&gt;=GLYCT3_MAX,P35&gt;=GLYCT3_MAX),INCR_ALGO*IF(O37&gt;10,2,1),0),2),0)</f>
        <v>1</v>
      </c>
      <c r="L38" s="15">
        <v>0</v>
      </c>
      <c r="M38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8" s="20">
        <f>Tableau25[[#This Row],[Algo (M)]]*Tableau25[[#This Row],[Glucides (M)]]/10</f>
        <v>0</v>
      </c>
      <c r="O38" s="20">
        <f>ROUND(2*Tableau25[[#This Row],[Calcul NR (M)]],0)/2+Tableau25[[#This Row],[Correction (M)]]</f>
        <v>0</v>
      </c>
      <c r="P38" s="13">
        <v>100</v>
      </c>
      <c r="Q38" s="18">
        <v>100</v>
      </c>
      <c r="R38" s="16">
        <f>MAX(ROUND(R37+IF(X37&lt;GLYCT3_MIN,-INCR_ALGO*IF(V37&gt;10,2,1),0)+IF(AND(X37&gt;GLYCT3_MAX,X36&gt;GLYCT3_MAX,X35&gt;GLYCT3_MAX),INCR_ALGO*IF(V37&gt;10,2,1),0),2),0)</f>
        <v>1</v>
      </c>
      <c r="S38" s="16">
        <v>0</v>
      </c>
      <c r="T38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8" s="21">
        <f>Tableau25[[#This Row],[Algo (S)]]*Tableau25[[#This Row],[Glucides (S)]]/10</f>
        <v>0</v>
      </c>
      <c r="V38" s="21">
        <f>ROUND(2*Tableau25[[#This Row],[Calcul NR (S)]],0)/2+Tableau25[[#This Row],[Correction (S)]]</f>
        <v>0</v>
      </c>
      <c r="W38" s="16">
        <v>10</v>
      </c>
      <c r="X38" s="18">
        <v>100</v>
      </c>
      <c r="Y38" s="21"/>
      <c r="Z38" s="22"/>
    </row>
    <row r="39" spans="1:26" x14ac:dyDescent="0.3">
      <c r="A39" s="36" t="s">
        <v>27</v>
      </c>
      <c r="B39" s="37">
        <v>45328</v>
      </c>
      <c r="C39" s="11">
        <v>100</v>
      </c>
      <c r="D39" s="19">
        <f>MAX(ROUND(D38+IF(I38&lt;GLYCT3_MIN,-INCR_ALGO*IF(H38&gt;10,2,1),0)+IF(AND(I38&gt;=GLYCT3_MAX,I37&gt;=GLYCT3_MAX,I36&gt;=GLYCT3_MAX),INCR_ALGO*IF(H38&gt;10,2,1),0),2),0)</f>
        <v>1</v>
      </c>
      <c r="E39" s="14">
        <v>0</v>
      </c>
      <c r="F39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9" s="29">
        <f>Tableau25[[#This Row],[Algo]]*Tableau25[[#This Row],[Glucides]]/10</f>
        <v>0</v>
      </c>
      <c r="H39" s="19">
        <f>ROUND(2*Tableau25[[#This Row],[Calcul NR]],0)/2+Tableau25[[#This Row],[Correction]]</f>
        <v>0</v>
      </c>
      <c r="I39" s="11">
        <v>100</v>
      </c>
      <c r="J39" s="13">
        <v>100</v>
      </c>
      <c r="K39" s="15">
        <f>MAX(ROUND(K38+IF(P38&lt;GLYCT3_MIN,-INCR_ALGO*IF(O38&gt;10,2,1),0)+IF(AND(P38&gt;=GLYCT3_MAX,P37&gt;=GLYCT3_MAX,P36&gt;=GLYCT3_MAX),INCR_ALGO*IF(O38&gt;10,2,1),0),2),0)</f>
        <v>1</v>
      </c>
      <c r="L39" s="15">
        <v>0</v>
      </c>
      <c r="M39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9" s="20">
        <f>Tableau25[[#This Row],[Algo (M)]]*Tableau25[[#This Row],[Glucides (M)]]/10</f>
        <v>0</v>
      </c>
      <c r="O39" s="20">
        <f>ROUND(2*Tableau25[[#This Row],[Calcul NR (M)]],0)/2+Tableau25[[#This Row],[Correction (M)]]</f>
        <v>0</v>
      </c>
      <c r="P39" s="13">
        <v>100</v>
      </c>
      <c r="Q39" s="18">
        <v>100</v>
      </c>
      <c r="R39" s="16">
        <f>MAX(ROUND(R38+IF(X38&lt;GLYCT3_MIN,-INCR_ALGO*IF(V38&gt;10,2,1),0)+IF(AND(X38&gt;GLYCT3_MAX,X37&gt;GLYCT3_MAX,X36&gt;GLYCT3_MAX),INCR_ALGO*IF(V38&gt;10,2,1),0),2),0)</f>
        <v>1</v>
      </c>
      <c r="S39" s="16">
        <v>0</v>
      </c>
      <c r="T39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9" s="21">
        <f>Tableau25[[#This Row],[Algo (S)]]*Tableau25[[#This Row],[Glucides (S)]]/10</f>
        <v>0</v>
      </c>
      <c r="V39" s="21">
        <f>ROUND(2*Tableau25[[#This Row],[Calcul NR (S)]],0)/2+Tableau25[[#This Row],[Correction (S)]]</f>
        <v>0</v>
      </c>
      <c r="W39" s="16">
        <v>10</v>
      </c>
      <c r="X39" s="18">
        <v>100</v>
      </c>
      <c r="Y39" s="21"/>
      <c r="Z39" s="22"/>
    </row>
    <row r="40" spans="1:26" x14ac:dyDescent="0.3">
      <c r="A40" s="36" t="s">
        <v>33</v>
      </c>
      <c r="B40" s="37">
        <v>45329</v>
      </c>
      <c r="C40" s="11">
        <v>100</v>
      </c>
      <c r="D40" s="19">
        <f>MAX(ROUND(D39+IF(I39&lt;GLYCT3_MIN,-INCR_ALGO*IF(H39&gt;10,2,1),0)+IF(AND(I39&gt;=GLYCT3_MAX,I38&gt;=GLYCT3_MAX,I37&gt;=GLYCT3_MAX),INCR_ALGO*IF(H39&gt;10,2,1),0),2),0)</f>
        <v>1</v>
      </c>
      <c r="E40" s="14">
        <v>0</v>
      </c>
      <c r="F40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40" s="29">
        <f>Tableau25[[#This Row],[Algo]]*Tableau25[[#This Row],[Glucides]]/10</f>
        <v>0</v>
      </c>
      <c r="H40" s="19">
        <f>ROUND(2*Tableau25[[#This Row],[Calcul NR]],0)/2+Tableau25[[#This Row],[Correction]]</f>
        <v>0</v>
      </c>
      <c r="I40" s="11">
        <v>100</v>
      </c>
      <c r="J40" s="13">
        <v>100</v>
      </c>
      <c r="K40" s="15">
        <f>MAX(ROUND(K39+IF(P39&lt;GLYCT3_MIN,-INCR_ALGO*IF(O39&gt;10,2,1),0)+IF(AND(P39&gt;=GLYCT3_MAX,P38&gt;=GLYCT3_MAX,P37&gt;=GLYCT3_MAX),INCR_ALGO*IF(O39&gt;10,2,1),0),2),0)</f>
        <v>1</v>
      </c>
      <c r="L40" s="15">
        <v>0</v>
      </c>
      <c r="M40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40" s="20">
        <f>Tableau25[[#This Row],[Algo (M)]]*Tableau25[[#This Row],[Glucides (M)]]/10</f>
        <v>0</v>
      </c>
      <c r="O40" s="20">
        <f>ROUND(2*Tableau25[[#This Row],[Calcul NR (M)]],0)/2+Tableau25[[#This Row],[Correction (M)]]</f>
        <v>0</v>
      </c>
      <c r="P40" s="13">
        <v>100</v>
      </c>
      <c r="Q40" s="18">
        <v>100</v>
      </c>
      <c r="R40" s="16">
        <f>MAX(ROUND(R39+IF(X39&lt;GLYCT3_MIN,-INCR_ALGO*IF(V39&gt;10,2,1),0)+IF(AND(X39&gt;GLYCT3_MAX,X38&gt;GLYCT3_MAX,X37&gt;GLYCT3_MAX),INCR_ALGO*IF(V39&gt;10,2,1),0),2),0)</f>
        <v>1</v>
      </c>
      <c r="S40" s="16">
        <v>0</v>
      </c>
      <c r="T40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40" s="21">
        <f>Tableau25[[#This Row],[Algo (S)]]*Tableau25[[#This Row],[Glucides (S)]]/10</f>
        <v>0</v>
      </c>
      <c r="V40" s="21">
        <f>ROUND(2*Tableau25[[#This Row],[Calcul NR (S)]],0)/2+Tableau25[[#This Row],[Correction (S)]]</f>
        <v>0</v>
      </c>
      <c r="W40" s="16">
        <v>10</v>
      </c>
      <c r="X40" s="18">
        <v>100</v>
      </c>
      <c r="Y40" s="21"/>
      <c r="Z40" s="22"/>
    </row>
    <row r="41" spans="1:26" x14ac:dyDescent="0.3">
      <c r="A41" s="36" t="s">
        <v>29</v>
      </c>
      <c r="B41" s="37">
        <v>45330</v>
      </c>
      <c r="C41" s="11">
        <v>100</v>
      </c>
      <c r="D41" s="19">
        <f>MAX(ROUND(D40+IF(I40&lt;GLYCT3_MIN,-INCR_ALGO*IF(H40&gt;10,2,1),0)+IF(AND(I40&gt;=GLYCT3_MAX,I39&gt;=GLYCT3_MAX,I38&gt;=GLYCT3_MAX),INCR_ALGO*IF(H40&gt;10,2,1),0),2),0)</f>
        <v>1</v>
      </c>
      <c r="E41" s="14">
        <v>0</v>
      </c>
      <c r="F41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41" s="29">
        <f>Tableau25[[#This Row],[Algo]]*Tableau25[[#This Row],[Glucides]]/10</f>
        <v>0</v>
      </c>
      <c r="H41" s="19">
        <f>ROUND(2*Tableau25[[#This Row],[Calcul NR]],0)/2+Tableau25[[#This Row],[Correction]]</f>
        <v>0</v>
      </c>
      <c r="I41" s="11">
        <v>100</v>
      </c>
      <c r="J41" s="13">
        <v>100</v>
      </c>
      <c r="K41" s="15">
        <f>MAX(ROUND(K40+IF(P40&lt;GLYCT3_MIN,-INCR_ALGO*IF(O40&gt;10,2,1),0)+IF(AND(P40&gt;=GLYCT3_MAX,P39&gt;=GLYCT3_MAX,P38&gt;=GLYCT3_MAX),INCR_ALGO*IF(O40&gt;10,2,1),0),2),0)</f>
        <v>1</v>
      </c>
      <c r="L41" s="15">
        <v>0</v>
      </c>
      <c r="M41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41" s="20">
        <f>Tableau25[[#This Row],[Algo (M)]]*Tableau25[[#This Row],[Glucides (M)]]/10</f>
        <v>0</v>
      </c>
      <c r="O41" s="20">
        <f>ROUND(2*Tableau25[[#This Row],[Calcul NR (M)]],0)/2+Tableau25[[#This Row],[Correction (M)]]</f>
        <v>0</v>
      </c>
      <c r="P41" s="13">
        <v>100</v>
      </c>
      <c r="Q41" s="18">
        <v>100</v>
      </c>
      <c r="R41" s="16">
        <f>MAX(ROUND(R40+IF(X40&lt;GLYCT3_MIN,-INCR_ALGO*IF(V40&gt;10,2,1),0)+IF(AND(X40&gt;GLYCT3_MAX,X39&gt;GLYCT3_MAX,X38&gt;GLYCT3_MAX),INCR_ALGO*IF(V40&gt;10,2,1),0),2),0)</f>
        <v>1</v>
      </c>
      <c r="S41" s="16">
        <v>0</v>
      </c>
      <c r="T41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41" s="21">
        <f>Tableau25[[#This Row],[Algo (S)]]*Tableau25[[#This Row],[Glucides (S)]]/10</f>
        <v>0</v>
      </c>
      <c r="V41" s="21">
        <f>ROUND(2*Tableau25[[#This Row],[Calcul NR (S)]],0)/2+Tableau25[[#This Row],[Correction (S)]]</f>
        <v>0</v>
      </c>
      <c r="W41" s="16">
        <v>10</v>
      </c>
      <c r="X41" s="18">
        <v>100</v>
      </c>
      <c r="Y41" s="21"/>
      <c r="Z41" s="22"/>
    </row>
    <row r="42" spans="1:26" x14ac:dyDescent="0.3">
      <c r="A42" s="36" t="s">
        <v>30</v>
      </c>
      <c r="B42" s="37">
        <v>45331</v>
      </c>
      <c r="C42" s="11">
        <v>100</v>
      </c>
      <c r="D42" s="19">
        <f>MAX(ROUND(D41+IF(I41&lt;GLYCT3_MIN,-INCR_ALGO*IF(H41&gt;10,2,1),0)+IF(AND(I41&gt;=GLYCT3_MAX,I40&gt;=GLYCT3_MAX,I39&gt;=GLYCT3_MAX),INCR_ALGO*IF(H41&gt;10,2,1),0),2),0)</f>
        <v>1</v>
      </c>
      <c r="E42" s="14">
        <v>0</v>
      </c>
      <c r="F42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42" s="29">
        <f>Tableau25[[#This Row],[Algo]]*Tableau25[[#This Row],[Glucides]]/10</f>
        <v>0</v>
      </c>
      <c r="H42" s="19">
        <f>ROUND(2*Tableau25[[#This Row],[Calcul NR]],0)/2+Tableau25[[#This Row],[Correction]]</f>
        <v>0</v>
      </c>
      <c r="I42" s="11">
        <v>100</v>
      </c>
      <c r="J42" s="13">
        <v>100</v>
      </c>
      <c r="K42" s="15">
        <f>MAX(ROUND(K41+IF(P41&lt;GLYCT3_MIN,-INCR_ALGO*IF(O41&gt;10,2,1),0)+IF(AND(P41&gt;=GLYCT3_MAX,P40&gt;=GLYCT3_MAX,P39&gt;=GLYCT3_MAX),INCR_ALGO*IF(O41&gt;10,2,1),0),2),0)</f>
        <v>1</v>
      </c>
      <c r="L42" s="15">
        <v>0</v>
      </c>
      <c r="M42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42" s="20">
        <f>Tableau25[[#This Row],[Algo (M)]]*Tableau25[[#This Row],[Glucides (M)]]/10</f>
        <v>0</v>
      </c>
      <c r="O42" s="20">
        <f>ROUND(2*Tableau25[[#This Row],[Calcul NR (M)]],0)/2+Tableau25[[#This Row],[Correction (M)]]</f>
        <v>0</v>
      </c>
      <c r="P42" s="13">
        <v>100</v>
      </c>
      <c r="Q42" s="18">
        <v>100</v>
      </c>
      <c r="R42" s="16">
        <f>MAX(ROUND(R41+IF(X41&lt;GLYCT3_MIN,-INCR_ALGO*IF(V41&gt;10,2,1),0)+IF(AND(X41&gt;GLYCT3_MAX,X40&gt;GLYCT3_MAX,X39&gt;GLYCT3_MAX),INCR_ALGO*IF(V41&gt;10,2,1),0),2),0)</f>
        <v>1</v>
      </c>
      <c r="S42" s="16">
        <v>0</v>
      </c>
      <c r="T42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42" s="21">
        <f>Tableau25[[#This Row],[Algo (S)]]*Tableau25[[#This Row],[Glucides (S)]]/10</f>
        <v>0</v>
      </c>
      <c r="V42" s="21">
        <f>ROUND(2*Tableau25[[#This Row],[Calcul NR (S)]],0)/2+Tableau25[[#This Row],[Correction (S)]]</f>
        <v>0</v>
      </c>
      <c r="W42" s="16">
        <v>10</v>
      </c>
      <c r="X42" s="18">
        <v>100</v>
      </c>
      <c r="Y42" s="21"/>
      <c r="Z42" s="22"/>
    </row>
    <row r="43" spans="1:26" x14ac:dyDescent="0.3">
      <c r="A43" s="36" t="s">
        <v>31</v>
      </c>
      <c r="B43" s="37">
        <v>45332</v>
      </c>
      <c r="C43" s="11">
        <v>100</v>
      </c>
      <c r="D43" s="19">
        <f>MAX(ROUND(D42+IF(I42&lt;GLYCT3_MIN,-INCR_ALGO*IF(H42&gt;10,2,1),0)+IF(AND(I42&gt;=GLYCT3_MAX,I41&gt;=GLYCT3_MAX,I40&gt;=GLYCT3_MAX),INCR_ALGO*IF(H42&gt;10,2,1),0),2),0)</f>
        <v>1</v>
      </c>
      <c r="E43" s="14">
        <v>0</v>
      </c>
      <c r="F43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43" s="29">
        <f>Tableau25[[#This Row],[Algo]]*Tableau25[[#This Row],[Glucides]]/10</f>
        <v>0</v>
      </c>
      <c r="H43" s="19">
        <f>ROUND(2*Tableau25[[#This Row],[Calcul NR]],0)/2+Tableau25[[#This Row],[Correction]]</f>
        <v>0</v>
      </c>
      <c r="I43" s="11">
        <v>100</v>
      </c>
      <c r="J43" s="13">
        <v>100</v>
      </c>
      <c r="K43" s="15">
        <f>MAX(ROUND(K42+IF(P42&lt;GLYCT3_MIN,-INCR_ALGO*IF(O42&gt;10,2,1),0)+IF(AND(P42&gt;=GLYCT3_MAX,P41&gt;=GLYCT3_MAX,P40&gt;=GLYCT3_MAX),INCR_ALGO*IF(O42&gt;10,2,1),0),2),0)</f>
        <v>1</v>
      </c>
      <c r="L43" s="15">
        <v>0</v>
      </c>
      <c r="M43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43" s="20">
        <f>Tableau25[[#This Row],[Algo (M)]]*Tableau25[[#This Row],[Glucides (M)]]/10</f>
        <v>0</v>
      </c>
      <c r="O43" s="20">
        <f>ROUND(2*Tableau25[[#This Row],[Calcul NR (M)]],0)/2+Tableau25[[#This Row],[Correction (M)]]</f>
        <v>0</v>
      </c>
      <c r="P43" s="13">
        <v>100</v>
      </c>
      <c r="Q43" s="18">
        <v>100</v>
      </c>
      <c r="R43" s="16">
        <f>MAX(ROUND(R42+IF(X42&lt;GLYCT3_MIN,-INCR_ALGO*IF(V42&gt;10,2,1),0)+IF(AND(X42&gt;GLYCT3_MAX,X41&gt;GLYCT3_MAX,X40&gt;GLYCT3_MAX),INCR_ALGO*IF(V42&gt;10,2,1),0),2),0)</f>
        <v>1</v>
      </c>
      <c r="S43" s="16">
        <v>0</v>
      </c>
      <c r="T43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43" s="21">
        <f>Tableau25[[#This Row],[Algo (S)]]*Tableau25[[#This Row],[Glucides (S)]]/10</f>
        <v>0</v>
      </c>
      <c r="V43" s="21">
        <f>ROUND(2*Tableau25[[#This Row],[Calcul NR (S)]],0)/2+Tableau25[[#This Row],[Correction (S)]]</f>
        <v>0</v>
      </c>
      <c r="W43" s="16">
        <v>10</v>
      </c>
      <c r="X43" s="18">
        <v>100</v>
      </c>
      <c r="Y43" s="21"/>
      <c r="Z43" s="22"/>
    </row>
    <row r="44" spans="1:26" x14ac:dyDescent="0.3">
      <c r="A44" s="36" t="s">
        <v>32</v>
      </c>
      <c r="B44" s="37">
        <v>45333</v>
      </c>
      <c r="C44" s="11">
        <v>100</v>
      </c>
      <c r="D44" s="19">
        <f>MAX(ROUND(D43+IF(I43&lt;GLYCT3_MIN,-INCR_ALGO*IF(H43&gt;10,2,1),0)+IF(AND(I43&gt;=GLYCT3_MAX,I42&gt;=GLYCT3_MAX,I41&gt;=GLYCT3_MAX),INCR_ALGO*IF(H43&gt;10,2,1),0),2),0)</f>
        <v>1</v>
      </c>
      <c r="E44" s="14">
        <v>0</v>
      </c>
      <c r="F44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44" s="29">
        <f>Tableau25[[#This Row],[Algo]]*Tableau25[[#This Row],[Glucides]]/10</f>
        <v>0</v>
      </c>
      <c r="H44" s="19">
        <f>ROUND(2*Tableau25[[#This Row],[Calcul NR]],0)/2+Tableau25[[#This Row],[Correction]]</f>
        <v>0</v>
      </c>
      <c r="I44" s="11">
        <v>100</v>
      </c>
      <c r="J44" s="13">
        <v>100</v>
      </c>
      <c r="K44" s="15">
        <f>MAX(ROUND(K43+IF(P43&lt;GLYCT3_MIN,-INCR_ALGO*IF(O43&gt;10,2,1),0)+IF(AND(P43&gt;=GLYCT3_MAX,P42&gt;=GLYCT3_MAX,P41&gt;=GLYCT3_MAX),INCR_ALGO*IF(O43&gt;10,2,1),0),2),0)</f>
        <v>1</v>
      </c>
      <c r="L44" s="15">
        <v>0</v>
      </c>
      <c r="M44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44" s="20">
        <f>Tableau25[[#This Row],[Algo (M)]]*Tableau25[[#This Row],[Glucides (M)]]/10</f>
        <v>0</v>
      </c>
      <c r="O44" s="20">
        <f>ROUND(2*Tableau25[[#This Row],[Calcul NR (M)]],0)/2+Tableau25[[#This Row],[Correction (M)]]</f>
        <v>0</v>
      </c>
      <c r="P44" s="13">
        <v>100</v>
      </c>
      <c r="Q44" s="18">
        <v>100</v>
      </c>
      <c r="R44" s="16">
        <f>MAX(ROUND(R43+IF(X43&lt;GLYCT3_MIN,-INCR_ALGO*IF(V43&gt;10,2,1),0)+IF(AND(X43&gt;GLYCT3_MAX,X42&gt;GLYCT3_MAX,X41&gt;GLYCT3_MAX),INCR_ALGO*IF(V43&gt;10,2,1),0),2),0)</f>
        <v>1</v>
      </c>
      <c r="S44" s="16">
        <v>0</v>
      </c>
      <c r="T44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44" s="21">
        <f>Tableau25[[#This Row],[Algo (S)]]*Tableau25[[#This Row],[Glucides (S)]]/10</f>
        <v>0</v>
      </c>
      <c r="V44" s="21">
        <f>ROUND(2*Tableau25[[#This Row],[Calcul NR (S)]],0)/2+Tableau25[[#This Row],[Correction (S)]]</f>
        <v>0</v>
      </c>
      <c r="W44" s="16">
        <v>10</v>
      </c>
      <c r="X44" s="18">
        <v>100</v>
      </c>
      <c r="Y44" s="21"/>
      <c r="Z44" s="22"/>
    </row>
    <row r="45" spans="1:26" x14ac:dyDescent="0.3">
      <c r="A45" s="36" t="s">
        <v>28</v>
      </c>
      <c r="B45" s="37">
        <v>45334</v>
      </c>
      <c r="C45" s="11">
        <v>100</v>
      </c>
      <c r="D45" s="19">
        <f>MAX(ROUND(D44+IF(I44&lt;GLYCT3_MIN,-INCR_ALGO*IF(H44&gt;10,2,1),0)+IF(AND(I44&gt;=GLYCT3_MAX,I43&gt;=GLYCT3_MAX,I42&gt;=GLYCT3_MAX),INCR_ALGO*IF(H44&gt;10,2,1),0),2),0)</f>
        <v>1</v>
      </c>
      <c r="E45" s="14">
        <v>0</v>
      </c>
      <c r="F45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45" s="29">
        <f>Tableau25[[#This Row],[Algo]]*Tableau25[[#This Row],[Glucides]]/10</f>
        <v>0</v>
      </c>
      <c r="H45" s="19">
        <f>ROUND(2*Tableau25[[#This Row],[Calcul NR]],0)/2+Tableau25[[#This Row],[Correction]]</f>
        <v>0</v>
      </c>
      <c r="I45" s="11">
        <v>100</v>
      </c>
      <c r="J45" s="13">
        <v>100</v>
      </c>
      <c r="K45" s="15">
        <f>MAX(ROUND(K44+IF(P44&lt;GLYCT3_MIN,-INCR_ALGO*IF(O44&gt;10,2,1),0)+IF(AND(P44&gt;=GLYCT3_MAX,P43&gt;=GLYCT3_MAX,P42&gt;=GLYCT3_MAX),INCR_ALGO*IF(O44&gt;10,2,1),0),2),0)</f>
        <v>1</v>
      </c>
      <c r="L45" s="15">
        <v>0</v>
      </c>
      <c r="M45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45" s="20">
        <f>Tableau25[[#This Row],[Algo (M)]]*Tableau25[[#This Row],[Glucides (M)]]/10</f>
        <v>0</v>
      </c>
      <c r="O45" s="20">
        <f>ROUND(2*Tableau25[[#This Row],[Calcul NR (M)]],0)/2+Tableau25[[#This Row],[Correction (M)]]</f>
        <v>0</v>
      </c>
      <c r="P45" s="13">
        <v>100</v>
      </c>
      <c r="Q45" s="18">
        <v>100</v>
      </c>
      <c r="R45" s="16">
        <f>MAX(ROUND(R44+IF(X44&lt;GLYCT3_MIN,-INCR_ALGO*IF(V44&gt;10,2,1),0)+IF(AND(X44&gt;GLYCT3_MAX,X43&gt;GLYCT3_MAX,X42&gt;GLYCT3_MAX),INCR_ALGO*IF(V44&gt;10,2,1),0),2),0)</f>
        <v>1</v>
      </c>
      <c r="S45" s="16">
        <v>0</v>
      </c>
      <c r="T45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45" s="21">
        <f>Tableau25[[#This Row],[Algo (S)]]*Tableau25[[#This Row],[Glucides (S)]]/10</f>
        <v>0</v>
      </c>
      <c r="V45" s="21">
        <f>ROUND(2*Tableau25[[#This Row],[Calcul NR (S)]],0)/2+Tableau25[[#This Row],[Correction (S)]]</f>
        <v>0</v>
      </c>
      <c r="W45" s="16">
        <v>10</v>
      </c>
      <c r="X45" s="18">
        <v>100</v>
      </c>
      <c r="Y45" s="21"/>
      <c r="Z45" s="22"/>
    </row>
    <row r="46" spans="1:26" x14ac:dyDescent="0.3">
      <c r="A46" s="36" t="s">
        <v>27</v>
      </c>
      <c r="B46" s="37">
        <v>45335</v>
      </c>
      <c r="C46" s="11">
        <v>100</v>
      </c>
      <c r="D46" s="19">
        <f>MAX(ROUND(D45+IF(I45&lt;GLYCT3_MIN,-INCR_ALGO*IF(H45&gt;10,2,1),0)+IF(AND(I45&gt;=GLYCT3_MAX,I44&gt;=GLYCT3_MAX,I43&gt;=GLYCT3_MAX),INCR_ALGO*IF(H45&gt;10,2,1),0),2),0)</f>
        <v>1</v>
      </c>
      <c r="E46" s="14">
        <v>0</v>
      </c>
      <c r="F46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46" s="29">
        <f>Tableau25[[#This Row],[Algo]]*Tableau25[[#This Row],[Glucides]]/10</f>
        <v>0</v>
      </c>
      <c r="H46" s="19">
        <f>ROUND(2*Tableau25[[#This Row],[Calcul NR]],0)/2+Tableau25[[#This Row],[Correction]]</f>
        <v>0</v>
      </c>
      <c r="I46" s="11">
        <v>100</v>
      </c>
      <c r="J46" s="13">
        <v>100</v>
      </c>
      <c r="K46" s="15">
        <f>MAX(ROUND(K45+IF(P45&lt;GLYCT3_MIN,-INCR_ALGO*IF(O45&gt;10,2,1),0)+IF(AND(P45&gt;=GLYCT3_MAX,P44&gt;=GLYCT3_MAX,P43&gt;=GLYCT3_MAX),INCR_ALGO*IF(O45&gt;10,2,1),0),2),0)</f>
        <v>1</v>
      </c>
      <c r="L46" s="15">
        <v>0</v>
      </c>
      <c r="M46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46" s="20">
        <f>Tableau25[[#This Row],[Algo (M)]]*Tableau25[[#This Row],[Glucides (M)]]/10</f>
        <v>0</v>
      </c>
      <c r="O46" s="20">
        <f>ROUND(2*Tableau25[[#This Row],[Calcul NR (M)]],0)/2+Tableau25[[#This Row],[Correction (M)]]</f>
        <v>0</v>
      </c>
      <c r="P46" s="13">
        <v>100</v>
      </c>
      <c r="Q46" s="18">
        <v>100</v>
      </c>
      <c r="R46" s="16">
        <f>MAX(ROUND(R45+IF(X45&lt;GLYCT3_MIN,-INCR_ALGO*IF(V45&gt;10,2,1),0)+IF(AND(X45&gt;GLYCT3_MAX,X44&gt;GLYCT3_MAX,X43&gt;GLYCT3_MAX),INCR_ALGO*IF(V45&gt;10,2,1),0),2),0)</f>
        <v>1</v>
      </c>
      <c r="S46" s="16">
        <v>0</v>
      </c>
      <c r="T46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46" s="21">
        <f>Tableau25[[#This Row],[Algo (S)]]*Tableau25[[#This Row],[Glucides (S)]]/10</f>
        <v>0</v>
      </c>
      <c r="V46" s="21">
        <f>ROUND(2*Tableau25[[#This Row],[Calcul NR (S)]],0)/2+Tableau25[[#This Row],[Correction (S)]]</f>
        <v>0</v>
      </c>
      <c r="W46" s="16">
        <v>10</v>
      </c>
      <c r="X46" s="18">
        <v>100</v>
      </c>
      <c r="Y46" s="21"/>
      <c r="Z46" s="22"/>
    </row>
    <row r="47" spans="1:26" x14ac:dyDescent="0.3">
      <c r="A47" s="36" t="s">
        <v>33</v>
      </c>
      <c r="B47" s="37">
        <v>45336</v>
      </c>
      <c r="C47" s="11">
        <v>100</v>
      </c>
      <c r="D47" s="19">
        <f>MAX(ROUND(D46+IF(I46&lt;GLYCT3_MIN,-INCR_ALGO*IF(H46&gt;10,2,1),0)+IF(AND(I46&gt;=GLYCT3_MAX,I45&gt;=GLYCT3_MAX,I44&gt;=GLYCT3_MAX),INCR_ALGO*IF(H46&gt;10,2,1),0),2),0)</f>
        <v>1</v>
      </c>
      <c r="E47" s="14">
        <v>0</v>
      </c>
      <c r="F47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47" s="29">
        <f>Tableau25[[#This Row],[Algo]]*Tableau25[[#This Row],[Glucides]]/10</f>
        <v>0</v>
      </c>
      <c r="H47" s="19">
        <f>ROUND(2*Tableau25[[#This Row],[Calcul NR]],0)/2+Tableau25[[#This Row],[Correction]]</f>
        <v>0</v>
      </c>
      <c r="I47" s="11">
        <v>100</v>
      </c>
      <c r="J47" s="13">
        <v>100</v>
      </c>
      <c r="K47" s="15">
        <f>MAX(ROUND(K46+IF(P46&lt;GLYCT3_MIN,-INCR_ALGO*IF(O46&gt;10,2,1),0)+IF(AND(P46&gt;=GLYCT3_MAX,P45&gt;=GLYCT3_MAX,P44&gt;=GLYCT3_MAX),INCR_ALGO*IF(O46&gt;10,2,1),0),2),0)</f>
        <v>1</v>
      </c>
      <c r="L47" s="15">
        <v>0</v>
      </c>
      <c r="M47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47" s="20">
        <f>Tableau25[[#This Row],[Algo (M)]]*Tableau25[[#This Row],[Glucides (M)]]/10</f>
        <v>0</v>
      </c>
      <c r="O47" s="20">
        <f>ROUND(2*Tableau25[[#This Row],[Calcul NR (M)]],0)/2+Tableau25[[#This Row],[Correction (M)]]</f>
        <v>0</v>
      </c>
      <c r="P47" s="13">
        <v>100</v>
      </c>
      <c r="Q47" s="18">
        <v>100</v>
      </c>
      <c r="R47" s="16">
        <f>MAX(ROUND(R46+IF(X46&lt;GLYCT3_MIN,-INCR_ALGO*IF(V46&gt;10,2,1),0)+IF(AND(X46&gt;GLYCT3_MAX,X45&gt;GLYCT3_MAX,X44&gt;GLYCT3_MAX),INCR_ALGO*IF(V46&gt;10,2,1),0),2),0)</f>
        <v>1</v>
      </c>
      <c r="S47" s="16">
        <v>0</v>
      </c>
      <c r="T47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47" s="21">
        <f>Tableau25[[#This Row],[Algo (S)]]*Tableau25[[#This Row],[Glucides (S)]]/10</f>
        <v>0</v>
      </c>
      <c r="V47" s="21">
        <f>ROUND(2*Tableau25[[#This Row],[Calcul NR (S)]],0)/2+Tableau25[[#This Row],[Correction (S)]]</f>
        <v>0</v>
      </c>
      <c r="W47" s="16">
        <v>10</v>
      </c>
      <c r="X47" s="18">
        <v>100</v>
      </c>
      <c r="Y47" s="21"/>
      <c r="Z47" s="22"/>
    </row>
    <row r="48" spans="1:26" x14ac:dyDescent="0.3">
      <c r="A48" s="36" t="s">
        <v>29</v>
      </c>
      <c r="B48" s="37">
        <v>45337</v>
      </c>
      <c r="C48" s="11">
        <v>100</v>
      </c>
      <c r="D48" s="19">
        <f>MAX(ROUND(D47+IF(I47&lt;GLYCT3_MIN,-INCR_ALGO*IF(H47&gt;10,2,1),0)+IF(AND(I47&gt;=GLYCT3_MAX,I46&gt;=GLYCT3_MAX,I45&gt;=GLYCT3_MAX),INCR_ALGO*IF(H47&gt;10,2,1),0),2),0)</f>
        <v>1</v>
      </c>
      <c r="E48" s="14">
        <v>0</v>
      </c>
      <c r="F48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48" s="29">
        <f>Tableau25[[#This Row],[Algo]]*Tableau25[[#This Row],[Glucides]]/10</f>
        <v>0</v>
      </c>
      <c r="H48" s="19">
        <f>ROUND(2*Tableau25[[#This Row],[Calcul NR]],0)/2+Tableau25[[#This Row],[Correction]]</f>
        <v>0</v>
      </c>
      <c r="I48" s="11">
        <v>100</v>
      </c>
      <c r="J48" s="13">
        <v>100</v>
      </c>
      <c r="K48" s="15">
        <f>MAX(ROUND(K47+IF(P47&lt;GLYCT3_MIN,-INCR_ALGO*IF(O47&gt;10,2,1),0)+IF(AND(P47&gt;=GLYCT3_MAX,P46&gt;=GLYCT3_MAX,P45&gt;=GLYCT3_MAX),INCR_ALGO*IF(O47&gt;10,2,1),0),2),0)</f>
        <v>1</v>
      </c>
      <c r="L48" s="15">
        <v>0</v>
      </c>
      <c r="M48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48" s="20">
        <f>Tableau25[[#This Row],[Algo (M)]]*Tableau25[[#This Row],[Glucides (M)]]/10</f>
        <v>0</v>
      </c>
      <c r="O48" s="20">
        <f>ROUND(2*Tableau25[[#This Row],[Calcul NR (M)]],0)/2+Tableau25[[#This Row],[Correction (M)]]</f>
        <v>0</v>
      </c>
      <c r="P48" s="13">
        <v>100</v>
      </c>
      <c r="Q48" s="18">
        <v>100</v>
      </c>
      <c r="R48" s="16">
        <f>MAX(ROUND(R47+IF(X47&lt;GLYCT3_MIN,-INCR_ALGO*IF(V47&gt;10,2,1),0)+IF(AND(X47&gt;GLYCT3_MAX,X46&gt;GLYCT3_MAX,X45&gt;GLYCT3_MAX),INCR_ALGO*IF(V47&gt;10,2,1),0),2),0)</f>
        <v>1</v>
      </c>
      <c r="S48" s="16">
        <v>0</v>
      </c>
      <c r="T48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48" s="21">
        <f>Tableau25[[#This Row],[Algo (S)]]*Tableau25[[#This Row],[Glucides (S)]]/10</f>
        <v>0</v>
      </c>
      <c r="V48" s="21">
        <f>ROUND(2*Tableau25[[#This Row],[Calcul NR (S)]],0)/2+Tableau25[[#This Row],[Correction (S)]]</f>
        <v>0</v>
      </c>
      <c r="W48" s="16">
        <v>10</v>
      </c>
      <c r="X48" s="18">
        <v>100</v>
      </c>
      <c r="Y48" s="21"/>
      <c r="Z48" s="22"/>
    </row>
    <row r="49" spans="1:26" x14ac:dyDescent="0.3">
      <c r="A49" s="36" t="s">
        <v>30</v>
      </c>
      <c r="B49" s="37">
        <v>45338</v>
      </c>
      <c r="C49" s="11">
        <v>100</v>
      </c>
      <c r="D49" s="19">
        <f>MAX(ROUND(D48+IF(I48&lt;GLYCT3_MIN,-INCR_ALGO*IF(H48&gt;10,2,1),0)+IF(AND(I48&gt;=GLYCT3_MAX,I47&gt;=GLYCT3_MAX,I46&gt;=GLYCT3_MAX),INCR_ALGO*IF(H48&gt;10,2,1),0),2),0)</f>
        <v>1</v>
      </c>
      <c r="E49" s="14">
        <v>0</v>
      </c>
      <c r="F49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49" s="29">
        <f>Tableau25[[#This Row],[Algo]]*Tableau25[[#This Row],[Glucides]]/10</f>
        <v>0</v>
      </c>
      <c r="H49" s="19">
        <f>ROUND(2*Tableau25[[#This Row],[Calcul NR]],0)/2+Tableau25[[#This Row],[Correction]]</f>
        <v>0</v>
      </c>
      <c r="I49" s="11">
        <v>100</v>
      </c>
      <c r="J49" s="13">
        <v>100</v>
      </c>
      <c r="K49" s="15">
        <f>MAX(ROUND(K48+IF(P48&lt;GLYCT3_MIN,-INCR_ALGO*IF(O48&gt;10,2,1),0)+IF(AND(P48&gt;=GLYCT3_MAX,P47&gt;=GLYCT3_MAX,P46&gt;=GLYCT3_MAX),INCR_ALGO*IF(O48&gt;10,2,1),0),2),0)</f>
        <v>1</v>
      </c>
      <c r="L49" s="15">
        <v>0</v>
      </c>
      <c r="M49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49" s="20">
        <f>Tableau25[[#This Row],[Algo (M)]]*Tableau25[[#This Row],[Glucides (M)]]/10</f>
        <v>0</v>
      </c>
      <c r="O49" s="20">
        <f>ROUND(2*Tableau25[[#This Row],[Calcul NR (M)]],0)/2+Tableau25[[#This Row],[Correction (M)]]</f>
        <v>0</v>
      </c>
      <c r="P49" s="13">
        <v>100</v>
      </c>
      <c r="Q49" s="18">
        <v>100</v>
      </c>
      <c r="R49" s="16">
        <f>MAX(ROUND(R48+IF(X48&lt;GLYCT3_MIN,-INCR_ALGO*IF(V48&gt;10,2,1),0)+IF(AND(X48&gt;GLYCT3_MAX,X47&gt;GLYCT3_MAX,X46&gt;GLYCT3_MAX),INCR_ALGO*IF(V48&gt;10,2,1),0),2),0)</f>
        <v>1</v>
      </c>
      <c r="S49" s="16">
        <v>0</v>
      </c>
      <c r="T49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49" s="21">
        <f>Tableau25[[#This Row],[Algo (S)]]*Tableau25[[#This Row],[Glucides (S)]]/10</f>
        <v>0</v>
      </c>
      <c r="V49" s="21">
        <f>ROUND(2*Tableau25[[#This Row],[Calcul NR (S)]],0)/2+Tableau25[[#This Row],[Correction (S)]]</f>
        <v>0</v>
      </c>
      <c r="W49" s="16">
        <v>10</v>
      </c>
      <c r="X49" s="18">
        <v>100</v>
      </c>
      <c r="Y49" s="21"/>
      <c r="Z49" s="22"/>
    </row>
    <row r="50" spans="1:26" x14ac:dyDescent="0.3">
      <c r="A50" s="36" t="s">
        <v>31</v>
      </c>
      <c r="B50" s="37">
        <v>45339</v>
      </c>
      <c r="C50" s="11">
        <v>100</v>
      </c>
      <c r="D50" s="19">
        <f>MAX(ROUND(D49+IF(I49&lt;GLYCT3_MIN,-INCR_ALGO*IF(H49&gt;10,2,1),0)+IF(AND(I49&gt;=GLYCT3_MAX,I48&gt;=GLYCT3_MAX,I47&gt;=GLYCT3_MAX),INCR_ALGO*IF(H49&gt;10,2,1),0),2),0)</f>
        <v>1</v>
      </c>
      <c r="E50" s="14">
        <v>0</v>
      </c>
      <c r="F50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50" s="29">
        <f>Tableau25[[#This Row],[Algo]]*Tableau25[[#This Row],[Glucides]]/10</f>
        <v>0</v>
      </c>
      <c r="H50" s="19">
        <f>ROUND(2*Tableau25[[#This Row],[Calcul NR]],0)/2+Tableau25[[#This Row],[Correction]]</f>
        <v>0</v>
      </c>
      <c r="I50" s="11">
        <v>100</v>
      </c>
      <c r="J50" s="13">
        <v>100</v>
      </c>
      <c r="K50" s="15">
        <f>MAX(ROUND(K49+IF(P49&lt;GLYCT3_MIN,-INCR_ALGO*IF(O49&gt;10,2,1),0)+IF(AND(P49&gt;=GLYCT3_MAX,P48&gt;=GLYCT3_MAX,P47&gt;=GLYCT3_MAX),INCR_ALGO*IF(O49&gt;10,2,1),0),2),0)</f>
        <v>1</v>
      </c>
      <c r="L50" s="15">
        <v>0</v>
      </c>
      <c r="M50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50" s="20">
        <f>Tableau25[[#This Row],[Algo (M)]]*Tableau25[[#This Row],[Glucides (M)]]/10</f>
        <v>0</v>
      </c>
      <c r="O50" s="20">
        <f>ROUND(2*Tableau25[[#This Row],[Calcul NR (M)]],0)/2+Tableau25[[#This Row],[Correction (M)]]</f>
        <v>0</v>
      </c>
      <c r="P50" s="13">
        <v>100</v>
      </c>
      <c r="Q50" s="18">
        <v>100</v>
      </c>
      <c r="R50" s="16">
        <f>MAX(ROUND(R49+IF(X49&lt;GLYCT3_MIN,-INCR_ALGO*IF(V49&gt;10,2,1),0)+IF(AND(X49&gt;GLYCT3_MAX,X48&gt;GLYCT3_MAX,X47&gt;GLYCT3_MAX),INCR_ALGO*IF(V49&gt;10,2,1),0),2),0)</f>
        <v>1</v>
      </c>
      <c r="S50" s="16">
        <v>0</v>
      </c>
      <c r="T50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50" s="21">
        <f>Tableau25[[#This Row],[Algo (S)]]*Tableau25[[#This Row],[Glucides (S)]]/10</f>
        <v>0</v>
      </c>
      <c r="V50" s="21">
        <f>ROUND(2*Tableau25[[#This Row],[Calcul NR (S)]],0)/2+Tableau25[[#This Row],[Correction (S)]]</f>
        <v>0</v>
      </c>
      <c r="W50" s="16">
        <v>10</v>
      </c>
      <c r="X50" s="18">
        <v>100</v>
      </c>
      <c r="Y50" s="21"/>
      <c r="Z50" s="22"/>
    </row>
    <row r="51" spans="1:26" x14ac:dyDescent="0.3">
      <c r="A51" s="36" t="s">
        <v>32</v>
      </c>
      <c r="B51" s="37">
        <v>45340</v>
      </c>
      <c r="C51" s="11">
        <v>100</v>
      </c>
      <c r="D51" s="19">
        <f>MAX(ROUND(D50+IF(I50&lt;GLYCT3_MIN,-INCR_ALGO*IF(H50&gt;10,2,1),0)+IF(AND(I50&gt;=GLYCT3_MAX,I49&gt;=GLYCT3_MAX,I48&gt;=GLYCT3_MAX),INCR_ALGO*IF(H50&gt;10,2,1),0),2),0)</f>
        <v>1</v>
      </c>
      <c r="E51" s="14">
        <v>0</v>
      </c>
      <c r="F51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51" s="29">
        <f>Tableau25[[#This Row],[Algo]]*Tableau25[[#This Row],[Glucides]]/10</f>
        <v>0</v>
      </c>
      <c r="H51" s="19">
        <f>ROUND(2*Tableau25[[#This Row],[Calcul NR]],0)/2+Tableau25[[#This Row],[Correction]]</f>
        <v>0</v>
      </c>
      <c r="I51" s="11">
        <v>100</v>
      </c>
      <c r="J51" s="13">
        <v>100</v>
      </c>
      <c r="K51" s="15">
        <f>MAX(ROUND(K50+IF(P50&lt;GLYCT3_MIN,-INCR_ALGO*IF(O50&gt;10,2,1),0)+IF(AND(P50&gt;=GLYCT3_MAX,P49&gt;=GLYCT3_MAX,P48&gt;=GLYCT3_MAX),INCR_ALGO*IF(O50&gt;10,2,1),0),2),0)</f>
        <v>1</v>
      </c>
      <c r="L51" s="15">
        <v>0</v>
      </c>
      <c r="M51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51" s="20">
        <f>Tableau25[[#This Row],[Algo (M)]]*Tableau25[[#This Row],[Glucides (M)]]/10</f>
        <v>0</v>
      </c>
      <c r="O51" s="20">
        <f>ROUND(2*Tableau25[[#This Row],[Calcul NR (M)]],0)/2+Tableau25[[#This Row],[Correction (M)]]</f>
        <v>0</v>
      </c>
      <c r="P51" s="13">
        <v>100</v>
      </c>
      <c r="Q51" s="18">
        <v>100</v>
      </c>
      <c r="R51" s="16">
        <f>MAX(ROUND(R50+IF(X50&lt;GLYCT3_MIN,-INCR_ALGO*IF(V50&gt;10,2,1),0)+IF(AND(X50&gt;GLYCT3_MAX,X49&gt;GLYCT3_MAX,X48&gt;GLYCT3_MAX),INCR_ALGO*IF(V50&gt;10,2,1),0),2),0)</f>
        <v>1</v>
      </c>
      <c r="S51" s="16">
        <v>0</v>
      </c>
      <c r="T51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51" s="21">
        <f>Tableau25[[#This Row],[Algo (S)]]*Tableau25[[#This Row],[Glucides (S)]]/10</f>
        <v>0</v>
      </c>
      <c r="V51" s="21">
        <f>ROUND(2*Tableau25[[#This Row],[Calcul NR (S)]],0)/2+Tableau25[[#This Row],[Correction (S)]]</f>
        <v>0</v>
      </c>
      <c r="W51" s="16">
        <v>10</v>
      </c>
      <c r="X51" s="18">
        <v>100</v>
      </c>
      <c r="Y51" s="21"/>
      <c r="Z51" s="22"/>
    </row>
    <row r="52" spans="1:26" x14ac:dyDescent="0.3">
      <c r="A52" s="36" t="s">
        <v>28</v>
      </c>
      <c r="B52" s="37">
        <v>45341</v>
      </c>
      <c r="C52" s="11">
        <v>100</v>
      </c>
      <c r="D52" s="19">
        <f>MAX(ROUND(D51+IF(I51&lt;GLYCT3_MIN,-INCR_ALGO*IF(H51&gt;10,2,1),0)+IF(AND(I51&gt;=GLYCT3_MAX,I50&gt;=GLYCT3_MAX,I49&gt;=GLYCT3_MAX),INCR_ALGO*IF(H51&gt;10,2,1),0),2),0)</f>
        <v>1</v>
      </c>
      <c r="E52" s="14">
        <v>0</v>
      </c>
      <c r="F52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52" s="29">
        <f>Tableau25[[#This Row],[Algo]]*Tableau25[[#This Row],[Glucides]]/10</f>
        <v>0</v>
      </c>
      <c r="H52" s="19">
        <f>ROUND(2*Tableau25[[#This Row],[Calcul NR]],0)/2+Tableau25[[#This Row],[Correction]]</f>
        <v>0</v>
      </c>
      <c r="I52" s="11">
        <v>100</v>
      </c>
      <c r="J52" s="13">
        <v>100</v>
      </c>
      <c r="K52" s="15">
        <f>MAX(ROUND(K51+IF(P51&lt;GLYCT3_MIN,-INCR_ALGO*IF(O51&gt;10,2,1),0)+IF(AND(P51&gt;=GLYCT3_MAX,P50&gt;=GLYCT3_MAX,P49&gt;=GLYCT3_MAX),INCR_ALGO*IF(O51&gt;10,2,1),0),2),0)</f>
        <v>1</v>
      </c>
      <c r="L52" s="15">
        <v>0</v>
      </c>
      <c r="M52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52" s="20">
        <f>Tableau25[[#This Row],[Algo (M)]]*Tableau25[[#This Row],[Glucides (M)]]/10</f>
        <v>0</v>
      </c>
      <c r="O52" s="20">
        <f>ROUND(2*Tableau25[[#This Row],[Calcul NR (M)]],0)/2+Tableau25[[#This Row],[Correction (M)]]</f>
        <v>0</v>
      </c>
      <c r="P52" s="13">
        <v>100</v>
      </c>
      <c r="Q52" s="18">
        <v>100</v>
      </c>
      <c r="R52" s="16">
        <f>MAX(ROUND(R51+IF(X51&lt;GLYCT3_MIN,-INCR_ALGO*IF(V51&gt;10,2,1),0)+IF(AND(X51&gt;GLYCT3_MAX,X50&gt;GLYCT3_MAX,X49&gt;GLYCT3_MAX),INCR_ALGO*IF(V51&gt;10,2,1),0),2),0)</f>
        <v>1</v>
      </c>
      <c r="S52" s="16">
        <v>0</v>
      </c>
      <c r="T52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52" s="21">
        <f>Tableau25[[#This Row],[Algo (S)]]*Tableau25[[#This Row],[Glucides (S)]]/10</f>
        <v>0</v>
      </c>
      <c r="V52" s="21">
        <f>ROUND(2*Tableau25[[#This Row],[Calcul NR (S)]],0)/2+Tableau25[[#This Row],[Correction (S)]]</f>
        <v>0</v>
      </c>
      <c r="W52" s="16">
        <v>10</v>
      </c>
      <c r="X52" s="18">
        <v>100</v>
      </c>
      <c r="Y52" s="21"/>
      <c r="Z52" s="22"/>
    </row>
    <row r="53" spans="1:26" x14ac:dyDescent="0.3">
      <c r="A53" s="36" t="s">
        <v>27</v>
      </c>
      <c r="B53" s="37">
        <v>45342</v>
      </c>
      <c r="C53" s="11">
        <v>100</v>
      </c>
      <c r="D53" s="19">
        <f>MAX(ROUND(D52+IF(I52&lt;GLYCT3_MIN,-INCR_ALGO*IF(H52&gt;10,2,1),0)+IF(AND(I52&gt;=GLYCT3_MAX,I51&gt;=GLYCT3_MAX,I50&gt;=GLYCT3_MAX),INCR_ALGO*IF(H52&gt;10,2,1),0),2),0)</f>
        <v>1</v>
      </c>
      <c r="E53" s="14">
        <v>0</v>
      </c>
      <c r="F53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53" s="29">
        <f>Tableau25[[#This Row],[Algo]]*Tableau25[[#This Row],[Glucides]]/10</f>
        <v>0</v>
      </c>
      <c r="H53" s="19">
        <f>ROUND(2*Tableau25[[#This Row],[Calcul NR]],0)/2+Tableau25[[#This Row],[Correction]]</f>
        <v>0</v>
      </c>
      <c r="I53" s="11">
        <v>100</v>
      </c>
      <c r="J53" s="13">
        <v>100</v>
      </c>
      <c r="K53" s="15">
        <f>MAX(ROUND(K52+IF(P52&lt;GLYCT3_MIN,-INCR_ALGO*IF(O52&gt;10,2,1),0)+IF(AND(P52&gt;=GLYCT3_MAX,P51&gt;=GLYCT3_MAX,P50&gt;=GLYCT3_MAX),INCR_ALGO*IF(O52&gt;10,2,1),0),2),0)</f>
        <v>1</v>
      </c>
      <c r="L53" s="15">
        <v>0</v>
      </c>
      <c r="M53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53" s="20">
        <f>Tableau25[[#This Row],[Algo (M)]]*Tableau25[[#This Row],[Glucides (M)]]/10</f>
        <v>0</v>
      </c>
      <c r="O53" s="20">
        <f>ROUND(2*Tableau25[[#This Row],[Calcul NR (M)]],0)/2+Tableau25[[#This Row],[Correction (M)]]</f>
        <v>0</v>
      </c>
      <c r="P53" s="13">
        <v>100</v>
      </c>
      <c r="Q53" s="18">
        <v>100</v>
      </c>
      <c r="R53" s="16">
        <f>MAX(ROUND(R52+IF(X52&lt;GLYCT3_MIN,-INCR_ALGO*IF(V52&gt;10,2,1),0)+IF(AND(X52&gt;GLYCT3_MAX,X51&gt;GLYCT3_MAX,X50&gt;GLYCT3_MAX),INCR_ALGO*IF(V52&gt;10,2,1),0),2),0)</f>
        <v>1</v>
      </c>
      <c r="S53" s="16">
        <v>0</v>
      </c>
      <c r="T53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53" s="21">
        <f>Tableau25[[#This Row],[Algo (S)]]*Tableau25[[#This Row],[Glucides (S)]]/10</f>
        <v>0</v>
      </c>
      <c r="V53" s="21">
        <f>ROUND(2*Tableau25[[#This Row],[Calcul NR (S)]],0)/2+Tableau25[[#This Row],[Correction (S)]]</f>
        <v>0</v>
      </c>
      <c r="W53" s="16">
        <v>10</v>
      </c>
      <c r="X53" s="18">
        <v>100</v>
      </c>
      <c r="Y53" s="21"/>
      <c r="Z53" s="22"/>
    </row>
    <row r="54" spans="1:26" x14ac:dyDescent="0.3">
      <c r="A54" s="36" t="s">
        <v>33</v>
      </c>
      <c r="B54" s="37">
        <v>45343</v>
      </c>
      <c r="C54" s="11">
        <v>100</v>
      </c>
      <c r="D54" s="19">
        <f>MAX(ROUND(D53+IF(I53&lt;GLYCT3_MIN,-INCR_ALGO*IF(H53&gt;10,2,1),0)+IF(AND(I53&gt;=GLYCT3_MAX,I52&gt;=GLYCT3_MAX,I51&gt;=GLYCT3_MAX),INCR_ALGO*IF(H53&gt;10,2,1),0),2),0)</f>
        <v>1</v>
      </c>
      <c r="E54" s="14">
        <v>0</v>
      </c>
      <c r="F54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54" s="29">
        <f>Tableau25[[#This Row],[Algo]]*Tableau25[[#This Row],[Glucides]]/10</f>
        <v>0</v>
      </c>
      <c r="H54" s="19">
        <f>ROUND(2*Tableau25[[#This Row],[Calcul NR]],0)/2+Tableau25[[#This Row],[Correction]]</f>
        <v>0</v>
      </c>
      <c r="I54" s="11">
        <v>100</v>
      </c>
      <c r="J54" s="13">
        <v>100</v>
      </c>
      <c r="K54" s="15">
        <f>MAX(ROUND(K53+IF(P53&lt;GLYCT3_MIN,-INCR_ALGO*IF(O53&gt;10,2,1),0)+IF(AND(P53&gt;=GLYCT3_MAX,P52&gt;=GLYCT3_MAX,P51&gt;=GLYCT3_MAX),INCR_ALGO*IF(O53&gt;10,2,1),0),2),0)</f>
        <v>1</v>
      </c>
      <c r="L54" s="15">
        <v>0</v>
      </c>
      <c r="M54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54" s="20">
        <f>Tableau25[[#This Row],[Algo (M)]]*Tableau25[[#This Row],[Glucides (M)]]/10</f>
        <v>0</v>
      </c>
      <c r="O54" s="20">
        <f>ROUND(2*Tableau25[[#This Row],[Calcul NR (M)]],0)/2+Tableau25[[#This Row],[Correction (M)]]</f>
        <v>0</v>
      </c>
      <c r="P54" s="13">
        <v>100</v>
      </c>
      <c r="Q54" s="18">
        <v>100</v>
      </c>
      <c r="R54" s="16">
        <f>MAX(ROUND(R53+IF(X53&lt;GLYCT3_MIN,-INCR_ALGO*IF(V53&gt;10,2,1),0)+IF(AND(X53&gt;GLYCT3_MAX,X52&gt;GLYCT3_MAX,X51&gt;GLYCT3_MAX),INCR_ALGO*IF(V53&gt;10,2,1),0),2),0)</f>
        <v>1</v>
      </c>
      <c r="S54" s="16">
        <v>0</v>
      </c>
      <c r="T54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54" s="21">
        <f>Tableau25[[#This Row],[Algo (S)]]*Tableau25[[#This Row],[Glucides (S)]]/10</f>
        <v>0</v>
      </c>
      <c r="V54" s="21">
        <f>ROUND(2*Tableau25[[#This Row],[Calcul NR (S)]],0)/2+Tableau25[[#This Row],[Correction (S)]]</f>
        <v>0</v>
      </c>
      <c r="W54" s="16">
        <v>10</v>
      </c>
      <c r="X54" s="18">
        <v>100</v>
      </c>
      <c r="Y54" s="21"/>
      <c r="Z54" s="22"/>
    </row>
    <row r="55" spans="1:26" x14ac:dyDescent="0.3">
      <c r="A55" s="36" t="s">
        <v>29</v>
      </c>
      <c r="B55" s="37">
        <v>45344</v>
      </c>
      <c r="C55" s="11">
        <v>100</v>
      </c>
      <c r="D55" s="19">
        <f>MAX(ROUND(D54+IF(I54&lt;GLYCT3_MIN,-INCR_ALGO*IF(H54&gt;10,2,1),0)+IF(AND(I54&gt;=GLYCT3_MAX,I53&gt;=GLYCT3_MAX,I52&gt;=GLYCT3_MAX),INCR_ALGO*IF(H54&gt;10,2,1),0),2),0)</f>
        <v>1</v>
      </c>
      <c r="E55" s="14">
        <v>0</v>
      </c>
      <c r="F55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55" s="29">
        <f>Tableau25[[#This Row],[Algo]]*Tableau25[[#This Row],[Glucides]]/10</f>
        <v>0</v>
      </c>
      <c r="H55" s="19">
        <f>ROUND(2*Tableau25[[#This Row],[Calcul NR]],0)/2+Tableau25[[#This Row],[Correction]]</f>
        <v>0</v>
      </c>
      <c r="I55" s="11">
        <v>100</v>
      </c>
      <c r="J55" s="13">
        <v>100</v>
      </c>
      <c r="K55" s="15">
        <f>MAX(ROUND(K54+IF(P54&lt;GLYCT3_MIN,-INCR_ALGO*IF(O54&gt;10,2,1),0)+IF(AND(P54&gt;=GLYCT3_MAX,P53&gt;=GLYCT3_MAX,P52&gt;=GLYCT3_MAX),INCR_ALGO*IF(O54&gt;10,2,1),0),2),0)</f>
        <v>1</v>
      </c>
      <c r="L55" s="15">
        <v>0</v>
      </c>
      <c r="M55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55" s="20">
        <f>Tableau25[[#This Row],[Algo (M)]]*Tableau25[[#This Row],[Glucides (M)]]/10</f>
        <v>0</v>
      </c>
      <c r="O55" s="20">
        <f>ROUND(2*Tableau25[[#This Row],[Calcul NR (M)]],0)/2+Tableau25[[#This Row],[Correction (M)]]</f>
        <v>0</v>
      </c>
      <c r="P55" s="13">
        <v>100</v>
      </c>
      <c r="Q55" s="18">
        <v>100</v>
      </c>
      <c r="R55" s="16">
        <f>MAX(ROUND(R54+IF(X54&lt;GLYCT3_MIN,-INCR_ALGO*IF(V54&gt;10,2,1),0)+IF(AND(X54&gt;GLYCT3_MAX,X53&gt;GLYCT3_MAX,X52&gt;GLYCT3_MAX),INCR_ALGO*IF(V54&gt;10,2,1),0),2),0)</f>
        <v>1</v>
      </c>
      <c r="S55" s="16">
        <v>0</v>
      </c>
      <c r="T55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55" s="21">
        <f>Tableau25[[#This Row],[Algo (S)]]*Tableau25[[#This Row],[Glucides (S)]]/10</f>
        <v>0</v>
      </c>
      <c r="V55" s="21">
        <f>ROUND(2*Tableau25[[#This Row],[Calcul NR (S)]],0)/2+Tableau25[[#This Row],[Correction (S)]]</f>
        <v>0</v>
      </c>
      <c r="W55" s="16">
        <v>10</v>
      </c>
      <c r="X55" s="18">
        <v>100</v>
      </c>
      <c r="Y55" s="21"/>
      <c r="Z55" s="22"/>
    </row>
    <row r="56" spans="1:26" x14ac:dyDescent="0.3">
      <c r="A56" s="36" t="s">
        <v>30</v>
      </c>
      <c r="B56" s="37">
        <v>45345</v>
      </c>
      <c r="C56" s="11">
        <v>100</v>
      </c>
      <c r="D56" s="19">
        <f>MAX(ROUND(D55+IF(I55&lt;GLYCT3_MIN,-INCR_ALGO*IF(H55&gt;10,2,1),0)+IF(AND(I55&gt;=GLYCT3_MAX,I54&gt;=GLYCT3_MAX,I53&gt;=GLYCT3_MAX),INCR_ALGO*IF(H55&gt;10,2,1),0),2),0)</f>
        <v>1</v>
      </c>
      <c r="E56" s="14">
        <v>0</v>
      </c>
      <c r="F56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56" s="29">
        <f>Tableau25[[#This Row],[Algo]]*Tableau25[[#This Row],[Glucides]]/10</f>
        <v>0</v>
      </c>
      <c r="H56" s="19">
        <f>ROUND(2*Tableau25[[#This Row],[Calcul NR]],0)/2+Tableau25[[#This Row],[Correction]]</f>
        <v>0</v>
      </c>
      <c r="I56" s="11">
        <v>100</v>
      </c>
      <c r="J56" s="13">
        <v>100</v>
      </c>
      <c r="K56" s="15">
        <f>MAX(ROUND(K55+IF(P55&lt;GLYCT3_MIN,-INCR_ALGO*IF(O55&gt;10,2,1),0)+IF(AND(P55&gt;=GLYCT3_MAX,P54&gt;=GLYCT3_MAX,P53&gt;=GLYCT3_MAX),INCR_ALGO*IF(O55&gt;10,2,1),0),2),0)</f>
        <v>1</v>
      </c>
      <c r="L56" s="15">
        <v>0</v>
      </c>
      <c r="M56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56" s="20">
        <f>Tableau25[[#This Row],[Algo (M)]]*Tableau25[[#This Row],[Glucides (M)]]/10</f>
        <v>0</v>
      </c>
      <c r="O56" s="20">
        <f>ROUND(2*Tableau25[[#This Row],[Calcul NR (M)]],0)/2+Tableau25[[#This Row],[Correction (M)]]</f>
        <v>0</v>
      </c>
      <c r="P56" s="13">
        <v>100</v>
      </c>
      <c r="Q56" s="18">
        <v>100</v>
      </c>
      <c r="R56" s="16">
        <f>MAX(ROUND(R55+IF(X55&lt;GLYCT3_MIN,-INCR_ALGO*IF(V55&gt;10,2,1),0)+IF(AND(X55&gt;GLYCT3_MAX,X54&gt;GLYCT3_MAX,X53&gt;GLYCT3_MAX),INCR_ALGO*IF(V55&gt;10,2,1),0),2),0)</f>
        <v>1</v>
      </c>
      <c r="S56" s="16">
        <v>0</v>
      </c>
      <c r="T56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56" s="21">
        <f>Tableau25[[#This Row],[Algo (S)]]*Tableau25[[#This Row],[Glucides (S)]]/10</f>
        <v>0</v>
      </c>
      <c r="V56" s="21">
        <f>ROUND(2*Tableau25[[#This Row],[Calcul NR (S)]],0)/2+Tableau25[[#This Row],[Correction (S)]]</f>
        <v>0</v>
      </c>
      <c r="W56" s="16">
        <v>10</v>
      </c>
      <c r="X56" s="18">
        <v>100</v>
      </c>
      <c r="Y56" s="21"/>
      <c r="Z56" s="22"/>
    </row>
    <row r="57" spans="1:26" x14ac:dyDescent="0.3">
      <c r="A57" s="36" t="s">
        <v>31</v>
      </c>
      <c r="B57" s="37">
        <v>45346</v>
      </c>
      <c r="C57" s="11">
        <v>100</v>
      </c>
      <c r="D57" s="19">
        <f>MAX(ROUND(D56+IF(I56&lt;GLYCT3_MIN,-INCR_ALGO*IF(H56&gt;10,2,1),0)+IF(AND(I56&gt;=GLYCT3_MAX,I55&gt;=GLYCT3_MAX,I54&gt;=GLYCT3_MAX),INCR_ALGO*IF(H56&gt;10,2,1),0),2),0)</f>
        <v>1</v>
      </c>
      <c r="E57" s="14">
        <v>0</v>
      </c>
      <c r="F57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57" s="29">
        <f>Tableau25[[#This Row],[Algo]]*Tableau25[[#This Row],[Glucides]]/10</f>
        <v>0</v>
      </c>
      <c r="H57" s="19">
        <f>ROUND(2*Tableau25[[#This Row],[Calcul NR]],0)/2+Tableau25[[#This Row],[Correction]]</f>
        <v>0</v>
      </c>
      <c r="I57" s="11">
        <v>100</v>
      </c>
      <c r="J57" s="13">
        <v>100</v>
      </c>
      <c r="K57" s="15">
        <f>MAX(ROUND(K56+IF(P56&lt;GLYCT3_MIN,-INCR_ALGO*IF(O56&gt;10,2,1),0)+IF(AND(P56&gt;=GLYCT3_MAX,P55&gt;=GLYCT3_MAX,P54&gt;=GLYCT3_MAX),INCR_ALGO*IF(O56&gt;10,2,1),0),2),0)</f>
        <v>1</v>
      </c>
      <c r="L57" s="15">
        <v>0</v>
      </c>
      <c r="M57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57" s="20">
        <f>Tableau25[[#This Row],[Algo (M)]]*Tableau25[[#This Row],[Glucides (M)]]/10</f>
        <v>0</v>
      </c>
      <c r="O57" s="20">
        <f>ROUND(2*Tableau25[[#This Row],[Calcul NR (M)]],0)/2+Tableau25[[#This Row],[Correction (M)]]</f>
        <v>0</v>
      </c>
      <c r="P57" s="13">
        <v>100</v>
      </c>
      <c r="Q57" s="18">
        <v>100</v>
      </c>
      <c r="R57" s="16">
        <f>MAX(ROUND(R56+IF(X56&lt;GLYCT3_MIN,-INCR_ALGO*IF(V56&gt;10,2,1),0)+IF(AND(X56&gt;GLYCT3_MAX,X55&gt;GLYCT3_MAX,X54&gt;GLYCT3_MAX),INCR_ALGO*IF(V56&gt;10,2,1),0),2),0)</f>
        <v>1</v>
      </c>
      <c r="S57" s="16">
        <v>0</v>
      </c>
      <c r="T57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57" s="21">
        <f>Tableau25[[#This Row],[Algo (S)]]*Tableau25[[#This Row],[Glucides (S)]]/10</f>
        <v>0</v>
      </c>
      <c r="V57" s="21">
        <f>ROUND(2*Tableau25[[#This Row],[Calcul NR (S)]],0)/2+Tableau25[[#This Row],[Correction (S)]]</f>
        <v>0</v>
      </c>
      <c r="W57" s="16">
        <v>10</v>
      </c>
      <c r="X57" s="18">
        <v>100</v>
      </c>
      <c r="Y57" s="21"/>
      <c r="Z57" s="22"/>
    </row>
    <row r="58" spans="1:26" x14ac:dyDescent="0.3">
      <c r="A58" s="36" t="s">
        <v>32</v>
      </c>
      <c r="B58" s="37">
        <v>45347</v>
      </c>
      <c r="C58" s="11">
        <v>100</v>
      </c>
      <c r="D58" s="19">
        <f>MAX(ROUND(D57+IF(I57&lt;GLYCT3_MIN,-INCR_ALGO*IF(H57&gt;10,2,1),0)+IF(AND(I57&gt;=GLYCT3_MAX,I56&gt;=GLYCT3_MAX,I55&gt;=GLYCT3_MAX),INCR_ALGO*IF(H57&gt;10,2,1),0),2),0)</f>
        <v>1</v>
      </c>
      <c r="E58" s="14">
        <v>0</v>
      </c>
      <c r="F58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58" s="29">
        <f>Tableau25[[#This Row],[Algo]]*Tableau25[[#This Row],[Glucides]]/10</f>
        <v>0</v>
      </c>
      <c r="H58" s="19">
        <f>ROUND(2*Tableau25[[#This Row],[Calcul NR]],0)/2+Tableau25[[#This Row],[Correction]]</f>
        <v>0</v>
      </c>
      <c r="I58" s="11">
        <v>100</v>
      </c>
      <c r="J58" s="13">
        <v>100</v>
      </c>
      <c r="K58" s="15">
        <f>MAX(ROUND(K57+IF(P57&lt;GLYCT3_MIN,-INCR_ALGO*IF(O57&gt;10,2,1),0)+IF(AND(P57&gt;=GLYCT3_MAX,P56&gt;=GLYCT3_MAX,P55&gt;=GLYCT3_MAX),INCR_ALGO*IF(O57&gt;10,2,1),0),2),0)</f>
        <v>1</v>
      </c>
      <c r="L58" s="15">
        <v>0</v>
      </c>
      <c r="M58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58" s="20">
        <f>Tableau25[[#This Row],[Algo (M)]]*Tableau25[[#This Row],[Glucides (M)]]/10</f>
        <v>0</v>
      </c>
      <c r="O58" s="20">
        <f>ROUND(2*Tableau25[[#This Row],[Calcul NR (M)]],0)/2+Tableau25[[#This Row],[Correction (M)]]</f>
        <v>0</v>
      </c>
      <c r="P58" s="13">
        <v>100</v>
      </c>
      <c r="Q58" s="18">
        <v>100</v>
      </c>
      <c r="R58" s="16">
        <f>MAX(ROUND(R57+IF(X57&lt;GLYCT3_MIN,-INCR_ALGO*IF(V57&gt;10,2,1),0)+IF(AND(X57&gt;GLYCT3_MAX,X56&gt;GLYCT3_MAX,X55&gt;GLYCT3_MAX),INCR_ALGO*IF(V57&gt;10,2,1),0),2),0)</f>
        <v>1</v>
      </c>
      <c r="S58" s="16">
        <v>0</v>
      </c>
      <c r="T58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58" s="21">
        <f>Tableau25[[#This Row],[Algo (S)]]*Tableau25[[#This Row],[Glucides (S)]]/10</f>
        <v>0</v>
      </c>
      <c r="V58" s="21">
        <f>ROUND(2*Tableau25[[#This Row],[Calcul NR (S)]],0)/2+Tableau25[[#This Row],[Correction (S)]]</f>
        <v>0</v>
      </c>
      <c r="W58" s="16">
        <v>10</v>
      </c>
      <c r="X58" s="18">
        <v>100</v>
      </c>
      <c r="Y58" s="21"/>
      <c r="Z58" s="22"/>
    </row>
    <row r="59" spans="1:26" x14ac:dyDescent="0.3">
      <c r="A59" s="36" t="s">
        <v>28</v>
      </c>
      <c r="B59" s="37">
        <v>45348</v>
      </c>
      <c r="C59" s="11">
        <v>100</v>
      </c>
      <c r="D59" s="19">
        <f>MAX(ROUND(D58+IF(I58&lt;GLYCT3_MIN,-INCR_ALGO*IF(H58&gt;10,2,1),0)+IF(AND(I58&gt;=GLYCT3_MAX,I57&gt;=GLYCT3_MAX,I56&gt;=GLYCT3_MAX),INCR_ALGO*IF(H58&gt;10,2,1),0),2),0)</f>
        <v>1</v>
      </c>
      <c r="E59" s="14">
        <v>0</v>
      </c>
      <c r="F59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59" s="29">
        <f>Tableau25[[#This Row],[Algo]]*Tableau25[[#This Row],[Glucides]]/10</f>
        <v>0</v>
      </c>
      <c r="H59" s="19">
        <f>ROUND(2*Tableau25[[#This Row],[Calcul NR]],0)/2+Tableau25[[#This Row],[Correction]]</f>
        <v>0</v>
      </c>
      <c r="I59" s="11">
        <v>100</v>
      </c>
      <c r="J59" s="13">
        <v>100</v>
      </c>
      <c r="K59" s="15">
        <f>MAX(ROUND(K58+IF(P58&lt;GLYCT3_MIN,-INCR_ALGO*IF(O58&gt;10,2,1),0)+IF(AND(P58&gt;=GLYCT3_MAX,P57&gt;=GLYCT3_MAX,P56&gt;=GLYCT3_MAX),INCR_ALGO*IF(O58&gt;10,2,1),0),2),0)</f>
        <v>1</v>
      </c>
      <c r="L59" s="15">
        <v>0</v>
      </c>
      <c r="M59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59" s="20">
        <f>Tableau25[[#This Row],[Algo (M)]]*Tableau25[[#This Row],[Glucides (M)]]/10</f>
        <v>0</v>
      </c>
      <c r="O59" s="20">
        <f>ROUND(2*Tableau25[[#This Row],[Calcul NR (M)]],0)/2+Tableau25[[#This Row],[Correction (M)]]</f>
        <v>0</v>
      </c>
      <c r="P59" s="13">
        <v>100</v>
      </c>
      <c r="Q59" s="18">
        <v>100</v>
      </c>
      <c r="R59" s="16">
        <f>MAX(ROUND(R58+IF(X58&lt;GLYCT3_MIN,-INCR_ALGO*IF(V58&gt;10,2,1),0)+IF(AND(X58&gt;GLYCT3_MAX,X57&gt;GLYCT3_MAX,X56&gt;GLYCT3_MAX),INCR_ALGO*IF(V58&gt;10,2,1),0),2),0)</f>
        <v>1</v>
      </c>
      <c r="S59" s="16">
        <v>0</v>
      </c>
      <c r="T59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59" s="21">
        <f>Tableau25[[#This Row],[Algo (S)]]*Tableau25[[#This Row],[Glucides (S)]]/10</f>
        <v>0</v>
      </c>
      <c r="V59" s="21">
        <f>ROUND(2*Tableau25[[#This Row],[Calcul NR (S)]],0)/2+Tableau25[[#This Row],[Correction (S)]]</f>
        <v>0</v>
      </c>
      <c r="W59" s="16">
        <v>10</v>
      </c>
      <c r="X59" s="18">
        <v>100</v>
      </c>
      <c r="Y59" s="21"/>
      <c r="Z59" s="22"/>
    </row>
    <row r="60" spans="1:26" x14ac:dyDescent="0.3">
      <c r="A60" s="36" t="s">
        <v>27</v>
      </c>
      <c r="B60" s="37">
        <v>45349</v>
      </c>
      <c r="C60" s="11">
        <v>100</v>
      </c>
      <c r="D60" s="19">
        <f>MAX(ROUND(D59+IF(I59&lt;GLYCT3_MIN,-INCR_ALGO*IF(H59&gt;10,2,1),0)+IF(AND(I59&gt;=GLYCT3_MAX,I58&gt;=GLYCT3_MAX,I57&gt;=GLYCT3_MAX),INCR_ALGO*IF(H59&gt;10,2,1),0),2),0)</f>
        <v>1</v>
      </c>
      <c r="E60" s="14">
        <v>0</v>
      </c>
      <c r="F60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60" s="29">
        <f>Tableau25[[#This Row],[Algo]]*Tableau25[[#This Row],[Glucides]]/10</f>
        <v>0</v>
      </c>
      <c r="H60" s="19">
        <f>ROUND(2*Tableau25[[#This Row],[Calcul NR]],0)/2+Tableau25[[#This Row],[Correction]]</f>
        <v>0</v>
      </c>
      <c r="I60" s="11">
        <v>100</v>
      </c>
      <c r="J60" s="13">
        <v>100</v>
      </c>
      <c r="K60" s="15">
        <f>MAX(ROUND(K59+IF(P59&lt;GLYCT3_MIN,-INCR_ALGO*IF(O59&gt;10,2,1),0)+IF(AND(P59&gt;=GLYCT3_MAX,P58&gt;=GLYCT3_MAX,P57&gt;=GLYCT3_MAX),INCR_ALGO*IF(O59&gt;10,2,1),0),2),0)</f>
        <v>1</v>
      </c>
      <c r="L60" s="15">
        <v>0</v>
      </c>
      <c r="M60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60" s="20">
        <f>Tableau25[[#This Row],[Algo (M)]]*Tableau25[[#This Row],[Glucides (M)]]/10</f>
        <v>0</v>
      </c>
      <c r="O60" s="20">
        <f>ROUND(2*Tableau25[[#This Row],[Calcul NR (M)]],0)/2+Tableau25[[#This Row],[Correction (M)]]</f>
        <v>0</v>
      </c>
      <c r="P60" s="13">
        <v>100</v>
      </c>
      <c r="Q60" s="18">
        <v>100</v>
      </c>
      <c r="R60" s="16">
        <f>MAX(ROUND(R59+IF(X59&lt;GLYCT3_MIN,-INCR_ALGO*IF(V59&gt;10,2,1),0)+IF(AND(X59&gt;GLYCT3_MAX,X58&gt;GLYCT3_MAX,X57&gt;GLYCT3_MAX),INCR_ALGO*IF(V59&gt;10,2,1),0),2),0)</f>
        <v>1</v>
      </c>
      <c r="S60" s="16">
        <v>0</v>
      </c>
      <c r="T60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60" s="21">
        <f>Tableau25[[#This Row],[Algo (S)]]*Tableau25[[#This Row],[Glucides (S)]]/10</f>
        <v>0</v>
      </c>
      <c r="V60" s="21">
        <f>ROUND(2*Tableau25[[#This Row],[Calcul NR (S)]],0)/2+Tableau25[[#This Row],[Correction (S)]]</f>
        <v>0</v>
      </c>
      <c r="W60" s="16">
        <v>10</v>
      </c>
      <c r="X60" s="18">
        <v>100</v>
      </c>
      <c r="Y60" s="21"/>
      <c r="Z60" s="22"/>
    </row>
    <row r="61" spans="1:26" x14ac:dyDescent="0.3">
      <c r="A61" s="36" t="s">
        <v>33</v>
      </c>
      <c r="B61" s="37">
        <v>45350</v>
      </c>
      <c r="C61" s="11">
        <v>100</v>
      </c>
      <c r="D61" s="19">
        <f>MAX(ROUND(D60+IF(I60&lt;GLYCT3_MIN,-INCR_ALGO*IF(H60&gt;10,2,1),0)+IF(AND(I60&gt;=GLYCT3_MAX,I59&gt;=GLYCT3_MAX,I58&gt;=GLYCT3_MAX),INCR_ALGO*IF(H60&gt;10,2,1),0),2),0)</f>
        <v>1</v>
      </c>
      <c r="E61" s="14">
        <v>0</v>
      </c>
      <c r="F61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61" s="29">
        <f>Tableau25[[#This Row],[Algo]]*Tableau25[[#This Row],[Glucides]]/10</f>
        <v>0</v>
      </c>
      <c r="H61" s="19">
        <f>ROUND(2*Tableau25[[#This Row],[Calcul NR]],0)/2+Tableau25[[#This Row],[Correction]]</f>
        <v>0</v>
      </c>
      <c r="I61" s="11">
        <v>100</v>
      </c>
      <c r="J61" s="13">
        <v>100</v>
      </c>
      <c r="K61" s="15">
        <f>MAX(ROUND(K60+IF(P60&lt;GLYCT3_MIN,-INCR_ALGO*IF(O60&gt;10,2,1),0)+IF(AND(P60&gt;=GLYCT3_MAX,P59&gt;=GLYCT3_MAX,P58&gt;=GLYCT3_MAX),INCR_ALGO*IF(O60&gt;10,2,1),0),2),0)</f>
        <v>1</v>
      </c>
      <c r="L61" s="15">
        <v>0</v>
      </c>
      <c r="M61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61" s="20">
        <f>Tableau25[[#This Row],[Algo (M)]]*Tableau25[[#This Row],[Glucides (M)]]/10</f>
        <v>0</v>
      </c>
      <c r="O61" s="20">
        <f>ROUND(2*Tableau25[[#This Row],[Calcul NR (M)]],0)/2+Tableau25[[#This Row],[Correction (M)]]</f>
        <v>0</v>
      </c>
      <c r="P61" s="13">
        <v>100</v>
      </c>
      <c r="Q61" s="18">
        <v>100</v>
      </c>
      <c r="R61" s="16">
        <f>MAX(ROUND(R60+IF(X60&lt;GLYCT3_MIN,-INCR_ALGO*IF(V60&gt;10,2,1),0)+IF(AND(X60&gt;GLYCT3_MAX,X59&gt;GLYCT3_MAX,X58&gt;GLYCT3_MAX),INCR_ALGO*IF(V60&gt;10,2,1),0),2),0)</f>
        <v>1</v>
      </c>
      <c r="S61" s="16">
        <v>0</v>
      </c>
      <c r="T61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61" s="21">
        <f>Tableau25[[#This Row],[Algo (S)]]*Tableau25[[#This Row],[Glucides (S)]]/10</f>
        <v>0</v>
      </c>
      <c r="V61" s="21">
        <f>ROUND(2*Tableau25[[#This Row],[Calcul NR (S)]],0)/2+Tableau25[[#This Row],[Correction (S)]]</f>
        <v>0</v>
      </c>
      <c r="W61" s="16">
        <v>10</v>
      </c>
      <c r="X61" s="18">
        <v>100</v>
      </c>
      <c r="Y61" s="21"/>
      <c r="Z61" s="22"/>
    </row>
    <row r="62" spans="1:26" x14ac:dyDescent="0.3">
      <c r="A62" s="36" t="s">
        <v>29</v>
      </c>
      <c r="B62" s="37">
        <v>45351</v>
      </c>
      <c r="C62" s="11">
        <v>100</v>
      </c>
      <c r="D62" s="19">
        <f>MAX(ROUND(D61+IF(I61&lt;GLYCT3_MIN,-INCR_ALGO*IF(H61&gt;10,2,1),0)+IF(AND(I61&gt;=GLYCT3_MAX,I60&gt;=GLYCT3_MAX,I59&gt;=GLYCT3_MAX),INCR_ALGO*IF(H61&gt;10,2,1),0),2),0)</f>
        <v>1</v>
      </c>
      <c r="E62" s="14">
        <v>0</v>
      </c>
      <c r="F62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62" s="29">
        <f>Tableau25[[#This Row],[Algo]]*Tableau25[[#This Row],[Glucides]]/10</f>
        <v>0</v>
      </c>
      <c r="H62" s="19">
        <f>ROUND(2*Tableau25[[#This Row],[Calcul NR]],0)/2+Tableau25[[#This Row],[Correction]]</f>
        <v>0</v>
      </c>
      <c r="I62" s="11">
        <v>100</v>
      </c>
      <c r="J62" s="13">
        <v>100</v>
      </c>
      <c r="K62" s="15">
        <f>MAX(ROUND(K61+IF(P61&lt;GLYCT3_MIN,-INCR_ALGO*IF(O61&gt;10,2,1),0)+IF(AND(P61&gt;=GLYCT3_MAX,P60&gt;=GLYCT3_MAX,P59&gt;=GLYCT3_MAX),INCR_ALGO*IF(O61&gt;10,2,1),0),2),0)</f>
        <v>1</v>
      </c>
      <c r="L62" s="15">
        <v>0</v>
      </c>
      <c r="M62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62" s="20">
        <f>Tableau25[[#This Row],[Algo (M)]]*Tableau25[[#This Row],[Glucides (M)]]/10</f>
        <v>0</v>
      </c>
      <c r="O62" s="20">
        <f>ROUND(2*Tableau25[[#This Row],[Calcul NR (M)]],0)/2+Tableau25[[#This Row],[Correction (M)]]</f>
        <v>0</v>
      </c>
      <c r="P62" s="13">
        <v>100</v>
      </c>
      <c r="Q62" s="18">
        <v>100</v>
      </c>
      <c r="R62" s="16">
        <f>MAX(ROUND(R61+IF(X61&lt;GLYCT3_MIN,-INCR_ALGO*IF(V61&gt;10,2,1),0)+IF(AND(X61&gt;GLYCT3_MAX,X60&gt;GLYCT3_MAX,X59&gt;GLYCT3_MAX),INCR_ALGO*IF(V61&gt;10,2,1),0),2),0)</f>
        <v>1</v>
      </c>
      <c r="S62" s="16">
        <v>0</v>
      </c>
      <c r="T62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62" s="21">
        <f>Tableau25[[#This Row],[Algo (S)]]*Tableau25[[#This Row],[Glucides (S)]]/10</f>
        <v>0</v>
      </c>
      <c r="V62" s="21">
        <f>ROUND(2*Tableau25[[#This Row],[Calcul NR (S)]],0)/2+Tableau25[[#This Row],[Correction (S)]]</f>
        <v>0</v>
      </c>
      <c r="W62" s="16">
        <v>10</v>
      </c>
      <c r="X62" s="18">
        <v>100</v>
      </c>
      <c r="Y62" s="21"/>
      <c r="Z62" s="22"/>
    </row>
    <row r="63" spans="1:26" x14ac:dyDescent="0.3">
      <c r="A63" s="36" t="s">
        <v>30</v>
      </c>
      <c r="B63" s="37">
        <v>45352</v>
      </c>
      <c r="C63" s="11">
        <v>100</v>
      </c>
      <c r="D63" s="19">
        <f>MAX(ROUND(D62+IF(I62&lt;GLYCT3_MIN,-INCR_ALGO*IF(H62&gt;10,2,1),0)+IF(AND(I62&gt;=GLYCT3_MAX,I61&gt;=GLYCT3_MAX,I60&gt;=GLYCT3_MAX),INCR_ALGO*IF(H62&gt;10,2,1),0),2),0)</f>
        <v>1</v>
      </c>
      <c r="E63" s="14">
        <v>0</v>
      </c>
      <c r="F63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63" s="29">
        <f>Tableau25[[#This Row],[Algo]]*Tableau25[[#This Row],[Glucides]]/10</f>
        <v>0</v>
      </c>
      <c r="H63" s="19">
        <f>ROUND(2*Tableau25[[#This Row],[Calcul NR]],0)/2+Tableau25[[#This Row],[Correction]]</f>
        <v>0</v>
      </c>
      <c r="I63" s="11">
        <v>100</v>
      </c>
      <c r="J63" s="13">
        <v>100</v>
      </c>
      <c r="K63" s="15">
        <f>MAX(ROUND(K62+IF(P62&lt;GLYCT3_MIN,-INCR_ALGO*IF(O62&gt;10,2,1),0)+IF(AND(P62&gt;=GLYCT3_MAX,P61&gt;=GLYCT3_MAX,P60&gt;=GLYCT3_MAX),INCR_ALGO*IF(O62&gt;10,2,1),0),2),0)</f>
        <v>1</v>
      </c>
      <c r="L63" s="15">
        <v>0</v>
      </c>
      <c r="M63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63" s="20">
        <f>Tableau25[[#This Row],[Algo (M)]]*Tableau25[[#This Row],[Glucides (M)]]/10</f>
        <v>0</v>
      </c>
      <c r="O63" s="20">
        <f>ROUND(2*Tableau25[[#This Row],[Calcul NR (M)]],0)/2+Tableau25[[#This Row],[Correction (M)]]</f>
        <v>0</v>
      </c>
      <c r="P63" s="13">
        <v>100</v>
      </c>
      <c r="Q63" s="18">
        <v>100</v>
      </c>
      <c r="R63" s="16">
        <f>MAX(ROUND(R62+IF(X62&lt;GLYCT3_MIN,-INCR_ALGO*IF(V62&gt;10,2,1),0)+IF(AND(X62&gt;GLYCT3_MAX,X61&gt;GLYCT3_MAX,X60&gt;GLYCT3_MAX),INCR_ALGO*IF(V62&gt;10,2,1),0),2),0)</f>
        <v>1</v>
      </c>
      <c r="S63" s="16">
        <v>0</v>
      </c>
      <c r="T63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63" s="21">
        <f>Tableau25[[#This Row],[Algo (S)]]*Tableau25[[#This Row],[Glucides (S)]]/10</f>
        <v>0</v>
      </c>
      <c r="V63" s="21">
        <f>ROUND(2*Tableau25[[#This Row],[Calcul NR (S)]],0)/2+Tableau25[[#This Row],[Correction (S)]]</f>
        <v>0</v>
      </c>
      <c r="W63" s="16">
        <v>10</v>
      </c>
      <c r="X63" s="18">
        <v>100</v>
      </c>
      <c r="Y63" s="21"/>
      <c r="Z63" s="22"/>
    </row>
    <row r="64" spans="1:26" x14ac:dyDescent="0.3">
      <c r="A64" s="36" t="s">
        <v>31</v>
      </c>
      <c r="B64" s="37">
        <v>45353</v>
      </c>
      <c r="C64" s="11">
        <v>100</v>
      </c>
      <c r="D64" s="19">
        <f>MAX(ROUND(D63+IF(I63&lt;GLYCT3_MIN,-INCR_ALGO*IF(H63&gt;10,2,1),0)+IF(AND(I63&gt;=GLYCT3_MAX,I62&gt;=GLYCT3_MAX,I61&gt;=GLYCT3_MAX),INCR_ALGO*IF(H63&gt;10,2,1),0),2),0)</f>
        <v>1</v>
      </c>
      <c r="E64" s="14">
        <v>0</v>
      </c>
      <c r="F64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64" s="29">
        <f>Tableau25[[#This Row],[Algo]]*Tableau25[[#This Row],[Glucides]]/10</f>
        <v>0</v>
      </c>
      <c r="H64" s="19">
        <f>ROUND(2*Tableau25[[#This Row],[Calcul NR]],0)/2+Tableau25[[#This Row],[Correction]]</f>
        <v>0</v>
      </c>
      <c r="I64" s="11">
        <v>100</v>
      </c>
      <c r="J64" s="13">
        <v>100</v>
      </c>
      <c r="K64" s="15">
        <f>MAX(ROUND(K63+IF(P63&lt;GLYCT3_MIN,-INCR_ALGO*IF(O63&gt;10,2,1),0)+IF(AND(P63&gt;=GLYCT3_MAX,P62&gt;=GLYCT3_MAX,P61&gt;=GLYCT3_MAX),INCR_ALGO*IF(O63&gt;10,2,1),0),2),0)</f>
        <v>1</v>
      </c>
      <c r="L64" s="15">
        <v>0</v>
      </c>
      <c r="M64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64" s="20">
        <f>Tableau25[[#This Row],[Algo (M)]]*Tableau25[[#This Row],[Glucides (M)]]/10</f>
        <v>0</v>
      </c>
      <c r="O64" s="20">
        <f>ROUND(2*Tableau25[[#This Row],[Calcul NR (M)]],0)/2+Tableau25[[#This Row],[Correction (M)]]</f>
        <v>0</v>
      </c>
      <c r="P64" s="13">
        <v>100</v>
      </c>
      <c r="Q64" s="18">
        <v>100</v>
      </c>
      <c r="R64" s="16">
        <f>MAX(ROUND(R63+IF(X63&lt;GLYCT3_MIN,-INCR_ALGO*IF(V63&gt;10,2,1),0)+IF(AND(X63&gt;GLYCT3_MAX,X62&gt;GLYCT3_MAX,X61&gt;GLYCT3_MAX),INCR_ALGO*IF(V63&gt;10,2,1),0),2),0)</f>
        <v>1</v>
      </c>
      <c r="S64" s="16">
        <v>0</v>
      </c>
      <c r="T64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64" s="21">
        <f>Tableau25[[#This Row],[Algo (S)]]*Tableau25[[#This Row],[Glucides (S)]]/10</f>
        <v>0</v>
      </c>
      <c r="V64" s="21">
        <f>ROUND(2*Tableau25[[#This Row],[Calcul NR (S)]],0)/2+Tableau25[[#This Row],[Correction (S)]]</f>
        <v>0</v>
      </c>
      <c r="W64" s="16">
        <v>10</v>
      </c>
      <c r="X64" s="18">
        <v>100</v>
      </c>
      <c r="Y64" s="21"/>
      <c r="Z64" s="22"/>
    </row>
    <row r="65" spans="1:26" x14ac:dyDescent="0.3">
      <c r="A65" s="36" t="s">
        <v>32</v>
      </c>
      <c r="B65" s="37">
        <v>45354</v>
      </c>
      <c r="C65" s="11">
        <v>100</v>
      </c>
      <c r="D65" s="19">
        <f>MAX(ROUND(D64+IF(I64&lt;GLYCT3_MIN,-INCR_ALGO*IF(H64&gt;10,2,1),0)+IF(AND(I64&gt;=GLYCT3_MAX,I63&gt;=GLYCT3_MAX,I62&gt;=GLYCT3_MAX),INCR_ALGO*IF(H64&gt;10,2,1),0),2),0)</f>
        <v>1</v>
      </c>
      <c r="E65" s="14">
        <v>0</v>
      </c>
      <c r="F65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65" s="29">
        <f>Tableau25[[#This Row],[Algo]]*Tableau25[[#This Row],[Glucides]]/10</f>
        <v>0</v>
      </c>
      <c r="H65" s="19">
        <f>ROUND(2*Tableau25[[#This Row],[Calcul NR]],0)/2+Tableau25[[#This Row],[Correction]]</f>
        <v>0</v>
      </c>
      <c r="I65" s="11">
        <v>100</v>
      </c>
      <c r="J65" s="13">
        <v>100</v>
      </c>
      <c r="K65" s="15">
        <f>MAX(ROUND(K64+IF(P64&lt;GLYCT3_MIN,-INCR_ALGO*IF(O64&gt;10,2,1),0)+IF(AND(P64&gt;=GLYCT3_MAX,P63&gt;=GLYCT3_MAX,P62&gt;=GLYCT3_MAX),INCR_ALGO*IF(O64&gt;10,2,1),0),2),0)</f>
        <v>1</v>
      </c>
      <c r="L65" s="15">
        <v>0</v>
      </c>
      <c r="M65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65" s="20">
        <f>Tableau25[[#This Row],[Algo (M)]]*Tableau25[[#This Row],[Glucides (M)]]/10</f>
        <v>0</v>
      </c>
      <c r="O65" s="20">
        <f>ROUND(2*Tableau25[[#This Row],[Calcul NR (M)]],0)/2+Tableau25[[#This Row],[Correction (M)]]</f>
        <v>0</v>
      </c>
      <c r="P65" s="13">
        <v>100</v>
      </c>
      <c r="Q65" s="18">
        <v>100</v>
      </c>
      <c r="R65" s="16">
        <f>MAX(ROUND(R64+IF(X64&lt;GLYCT3_MIN,-INCR_ALGO*IF(V64&gt;10,2,1),0)+IF(AND(X64&gt;GLYCT3_MAX,X63&gt;GLYCT3_MAX,X62&gt;GLYCT3_MAX),INCR_ALGO*IF(V64&gt;10,2,1),0),2),0)</f>
        <v>1</v>
      </c>
      <c r="S65" s="16">
        <v>0</v>
      </c>
      <c r="T65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65" s="21">
        <f>Tableau25[[#This Row],[Algo (S)]]*Tableau25[[#This Row],[Glucides (S)]]/10</f>
        <v>0</v>
      </c>
      <c r="V65" s="21">
        <f>ROUND(2*Tableau25[[#This Row],[Calcul NR (S)]],0)/2+Tableau25[[#This Row],[Correction (S)]]</f>
        <v>0</v>
      </c>
      <c r="W65" s="16">
        <v>10</v>
      </c>
      <c r="X65" s="18">
        <v>100</v>
      </c>
      <c r="Y65" s="21"/>
      <c r="Z65" s="22"/>
    </row>
    <row r="66" spans="1:26" x14ac:dyDescent="0.3">
      <c r="A66" s="36" t="s">
        <v>28</v>
      </c>
      <c r="B66" s="37">
        <v>45355</v>
      </c>
      <c r="C66" s="11">
        <v>100</v>
      </c>
      <c r="D66" s="19">
        <f>MAX(ROUND(D65+IF(I65&lt;GLYCT3_MIN,-INCR_ALGO*IF(H65&gt;10,2,1),0)+IF(AND(I65&gt;=GLYCT3_MAX,I64&gt;=GLYCT3_MAX,I63&gt;=GLYCT3_MAX),INCR_ALGO*IF(H65&gt;10,2,1),0),2),0)</f>
        <v>1</v>
      </c>
      <c r="E66" s="14">
        <v>0</v>
      </c>
      <c r="F66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66" s="29">
        <f>Tableau25[[#This Row],[Algo]]*Tableau25[[#This Row],[Glucides]]/10</f>
        <v>0</v>
      </c>
      <c r="H66" s="19">
        <f>ROUND(2*Tableau25[[#This Row],[Calcul NR]],0)/2+Tableau25[[#This Row],[Correction]]</f>
        <v>0</v>
      </c>
      <c r="I66" s="11">
        <v>100</v>
      </c>
      <c r="J66" s="13">
        <v>100</v>
      </c>
      <c r="K66" s="15">
        <f>MAX(ROUND(K65+IF(P65&lt;GLYCT3_MIN,-INCR_ALGO*IF(O65&gt;10,2,1),0)+IF(AND(P65&gt;=GLYCT3_MAX,P64&gt;=GLYCT3_MAX,P63&gt;=GLYCT3_MAX),INCR_ALGO*IF(O65&gt;10,2,1),0),2),0)</f>
        <v>1</v>
      </c>
      <c r="L66" s="15">
        <v>0</v>
      </c>
      <c r="M66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66" s="20">
        <f>Tableau25[[#This Row],[Algo (M)]]*Tableau25[[#This Row],[Glucides (M)]]/10</f>
        <v>0</v>
      </c>
      <c r="O66" s="20">
        <f>ROUND(2*Tableau25[[#This Row],[Calcul NR (M)]],0)/2+Tableau25[[#This Row],[Correction (M)]]</f>
        <v>0</v>
      </c>
      <c r="P66" s="13">
        <v>100</v>
      </c>
      <c r="Q66" s="18">
        <v>100</v>
      </c>
      <c r="R66" s="16">
        <f>MAX(ROUND(R65+IF(X65&lt;GLYCT3_MIN,-INCR_ALGO*IF(V65&gt;10,2,1),0)+IF(AND(X65&gt;GLYCT3_MAX,X64&gt;GLYCT3_MAX,X63&gt;GLYCT3_MAX),INCR_ALGO*IF(V65&gt;10,2,1),0),2),0)</f>
        <v>1</v>
      </c>
      <c r="S66" s="16">
        <v>0</v>
      </c>
      <c r="T66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66" s="21">
        <f>Tableau25[[#This Row],[Algo (S)]]*Tableau25[[#This Row],[Glucides (S)]]/10</f>
        <v>0</v>
      </c>
      <c r="V66" s="21">
        <f>ROUND(2*Tableau25[[#This Row],[Calcul NR (S)]],0)/2+Tableau25[[#This Row],[Correction (S)]]</f>
        <v>0</v>
      </c>
      <c r="W66" s="16">
        <v>10</v>
      </c>
      <c r="X66" s="18">
        <v>100</v>
      </c>
      <c r="Y66" s="21"/>
      <c r="Z66" s="22" t="s">
        <v>37</v>
      </c>
    </row>
    <row r="67" spans="1:26" x14ac:dyDescent="0.3">
      <c r="A67" s="36" t="s">
        <v>27</v>
      </c>
      <c r="B67" s="37">
        <v>45356</v>
      </c>
      <c r="C67" s="11">
        <v>100</v>
      </c>
      <c r="D67" s="19">
        <f>MAX(ROUND(D66+IF(I66&lt;GLYCT3_MIN,-INCR_ALGO*IF(H66&gt;10,2,1),0)+IF(AND(I66&gt;=GLYCT3_MAX,I65&gt;=GLYCT3_MAX,I64&gt;=GLYCT3_MAX),INCR_ALGO*IF(H66&gt;10,2,1),0),2),0)</f>
        <v>1</v>
      </c>
      <c r="E67" s="14">
        <v>0</v>
      </c>
      <c r="F67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67" s="29">
        <f>Tableau25[[#This Row],[Algo]]*Tableau25[[#This Row],[Glucides]]/10</f>
        <v>0</v>
      </c>
      <c r="H67" s="19">
        <f>ROUND(2*Tableau25[[#This Row],[Calcul NR]],0)/2+Tableau25[[#This Row],[Correction]]</f>
        <v>0</v>
      </c>
      <c r="I67" s="11">
        <v>100</v>
      </c>
      <c r="J67" s="13">
        <v>100</v>
      </c>
      <c r="K67" s="15">
        <f>MAX(ROUND(K66+IF(P66&lt;GLYCT3_MIN,-INCR_ALGO*IF(O66&gt;10,2,1),0)+IF(AND(P66&gt;=GLYCT3_MAX,P65&gt;=GLYCT3_MAX,P64&gt;=GLYCT3_MAX),INCR_ALGO*IF(O66&gt;10,2,1),0),2),0)</f>
        <v>1</v>
      </c>
      <c r="L67" s="15">
        <v>0</v>
      </c>
      <c r="M67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67" s="20">
        <f>Tableau25[[#This Row],[Algo (M)]]*Tableau25[[#This Row],[Glucides (M)]]/10</f>
        <v>0</v>
      </c>
      <c r="O67" s="20">
        <f>ROUND(2*Tableau25[[#This Row],[Calcul NR (M)]],0)/2+Tableau25[[#This Row],[Correction (M)]]</f>
        <v>0</v>
      </c>
      <c r="P67" s="13">
        <v>100</v>
      </c>
      <c r="Q67" s="18">
        <v>100</v>
      </c>
      <c r="R67" s="16">
        <f>MAX(ROUND(R66+IF(X66&lt;GLYCT3_MIN,-INCR_ALGO*IF(V66&gt;10,2,1),0)+IF(AND(X66&gt;GLYCT3_MAX,X65&gt;GLYCT3_MAX,X64&gt;GLYCT3_MAX),INCR_ALGO*IF(V66&gt;10,2,1),0),2),0)</f>
        <v>1</v>
      </c>
      <c r="S67" s="16">
        <v>0</v>
      </c>
      <c r="T67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67" s="21">
        <f>Tableau25[[#This Row],[Algo (S)]]*Tableau25[[#This Row],[Glucides (S)]]/10</f>
        <v>0</v>
      </c>
      <c r="V67" s="21">
        <f>ROUND(2*Tableau25[[#This Row],[Calcul NR (S)]],0)/2+Tableau25[[#This Row],[Correction (S)]]</f>
        <v>0</v>
      </c>
      <c r="W67" s="16">
        <v>10</v>
      </c>
      <c r="X67" s="18">
        <v>100</v>
      </c>
      <c r="Y67" s="21"/>
      <c r="Z67" s="22"/>
    </row>
    <row r="68" spans="1:26" x14ac:dyDescent="0.3">
      <c r="A68" s="36" t="s">
        <v>33</v>
      </c>
      <c r="B68" s="37">
        <v>45357</v>
      </c>
      <c r="C68" s="11">
        <v>100</v>
      </c>
      <c r="D68" s="19">
        <f>MAX(ROUND(D67+IF(I67&lt;GLYCT3_MIN,-INCR_ALGO*IF(H67&gt;10,2,1),0)+IF(AND(I67&gt;=GLYCT3_MAX,I66&gt;=GLYCT3_MAX,I65&gt;=GLYCT3_MAX),INCR_ALGO*IF(H67&gt;10,2,1),0),2),0)</f>
        <v>1</v>
      </c>
      <c r="E68" s="14">
        <v>0</v>
      </c>
      <c r="F68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68" s="29">
        <f>Tableau25[[#This Row],[Algo]]*Tableau25[[#This Row],[Glucides]]/10</f>
        <v>0</v>
      </c>
      <c r="H68" s="19">
        <f>ROUND(2*Tableau25[[#This Row],[Calcul NR]],0)/2+Tableau25[[#This Row],[Correction]]</f>
        <v>0</v>
      </c>
      <c r="I68" s="11">
        <v>100</v>
      </c>
      <c r="J68" s="13">
        <v>100</v>
      </c>
      <c r="K68" s="15">
        <f>MAX(ROUND(K67+IF(P67&lt;GLYCT3_MIN,-INCR_ALGO*IF(O67&gt;10,2,1),0)+IF(AND(P67&gt;=GLYCT3_MAX,P66&gt;=GLYCT3_MAX,P65&gt;=GLYCT3_MAX),INCR_ALGO*IF(O67&gt;10,2,1),0),2),0)</f>
        <v>1</v>
      </c>
      <c r="L68" s="15">
        <v>0</v>
      </c>
      <c r="M68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68" s="20">
        <f>Tableau25[[#This Row],[Algo (M)]]*Tableau25[[#This Row],[Glucides (M)]]/10</f>
        <v>0</v>
      </c>
      <c r="O68" s="20">
        <f>ROUND(2*Tableau25[[#This Row],[Calcul NR (M)]],0)/2+Tableau25[[#This Row],[Correction (M)]]</f>
        <v>0</v>
      </c>
      <c r="P68" s="13">
        <v>100</v>
      </c>
      <c r="Q68" s="18">
        <v>100</v>
      </c>
      <c r="R68" s="16">
        <f>MAX(ROUND(R67+IF(X67&lt;GLYCT3_MIN,-INCR_ALGO*IF(V67&gt;10,2,1),0)+IF(AND(X67&gt;GLYCT3_MAX,X66&gt;GLYCT3_MAX,X65&gt;GLYCT3_MAX),INCR_ALGO*IF(V67&gt;10,2,1),0),2),0)</f>
        <v>1</v>
      </c>
      <c r="S68" s="16">
        <v>0</v>
      </c>
      <c r="T68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68" s="21">
        <f>Tableau25[[#This Row],[Algo (S)]]*Tableau25[[#This Row],[Glucides (S)]]/10</f>
        <v>0</v>
      </c>
      <c r="V68" s="21">
        <f>ROUND(2*Tableau25[[#This Row],[Calcul NR (S)]],0)/2+Tableau25[[#This Row],[Correction (S)]]</f>
        <v>0</v>
      </c>
      <c r="W68" s="16">
        <v>10</v>
      </c>
      <c r="X68" s="18">
        <v>100</v>
      </c>
      <c r="Y68" s="21"/>
      <c r="Z68" s="22"/>
    </row>
    <row r="69" spans="1:26" x14ac:dyDescent="0.3">
      <c r="A69" s="36" t="s">
        <v>29</v>
      </c>
      <c r="B69" s="37">
        <v>45358</v>
      </c>
      <c r="C69" s="11">
        <v>100</v>
      </c>
      <c r="D69" s="19">
        <f>MAX(ROUND(D68+IF(I68&lt;GLYCT3_MIN,-INCR_ALGO*IF(H68&gt;10,2,1),0)+IF(AND(I68&gt;=GLYCT3_MAX,I67&gt;=GLYCT3_MAX,I66&gt;=GLYCT3_MAX),INCR_ALGO*IF(H68&gt;10,2,1),0),2),0)</f>
        <v>1</v>
      </c>
      <c r="E69" s="14">
        <v>0</v>
      </c>
      <c r="F69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69" s="29">
        <f>Tableau25[[#This Row],[Algo]]*Tableau25[[#This Row],[Glucides]]/10</f>
        <v>0</v>
      </c>
      <c r="H69" s="19">
        <f>ROUND(2*Tableau25[[#This Row],[Calcul NR]],0)/2+Tableau25[[#This Row],[Correction]]</f>
        <v>0</v>
      </c>
      <c r="I69" s="11">
        <v>100</v>
      </c>
      <c r="J69" s="13">
        <v>100</v>
      </c>
      <c r="K69" s="15">
        <f>MAX(ROUND(K68+IF(P68&lt;GLYCT3_MIN,-INCR_ALGO*IF(O68&gt;10,2,1),0)+IF(AND(P68&gt;=GLYCT3_MAX,P67&gt;=GLYCT3_MAX,P66&gt;=GLYCT3_MAX),INCR_ALGO*IF(O68&gt;10,2,1),0),2),0)</f>
        <v>1</v>
      </c>
      <c r="L69" s="15">
        <v>0</v>
      </c>
      <c r="M69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69" s="20">
        <f>Tableau25[[#This Row],[Algo (M)]]*Tableau25[[#This Row],[Glucides (M)]]/10</f>
        <v>0</v>
      </c>
      <c r="O69" s="20">
        <f>ROUND(2*Tableau25[[#This Row],[Calcul NR (M)]],0)/2+Tableau25[[#This Row],[Correction (M)]]</f>
        <v>0</v>
      </c>
      <c r="P69" s="13">
        <v>100</v>
      </c>
      <c r="Q69" s="18">
        <v>100</v>
      </c>
      <c r="R69" s="16">
        <f>MAX(ROUND(R68+IF(X68&lt;GLYCT3_MIN,-INCR_ALGO*IF(V68&gt;10,2,1),0)+IF(AND(X68&gt;GLYCT3_MAX,X67&gt;GLYCT3_MAX,X66&gt;GLYCT3_MAX),INCR_ALGO*IF(V68&gt;10,2,1),0),2),0)</f>
        <v>1</v>
      </c>
      <c r="S69" s="16">
        <v>0</v>
      </c>
      <c r="T69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69" s="21">
        <f>Tableau25[[#This Row],[Algo (S)]]*Tableau25[[#This Row],[Glucides (S)]]/10</f>
        <v>0</v>
      </c>
      <c r="V69" s="21">
        <f>ROUND(2*Tableau25[[#This Row],[Calcul NR (S)]],0)/2+Tableau25[[#This Row],[Correction (S)]]</f>
        <v>0</v>
      </c>
      <c r="W69" s="16">
        <v>10</v>
      </c>
      <c r="X69" s="18">
        <v>100</v>
      </c>
      <c r="Y69" s="21"/>
      <c r="Z69" s="22"/>
    </row>
    <row r="70" spans="1:26" x14ac:dyDescent="0.3">
      <c r="A70" s="36" t="s">
        <v>30</v>
      </c>
      <c r="B70" s="37">
        <v>45359</v>
      </c>
      <c r="C70" s="11">
        <v>100</v>
      </c>
      <c r="D70" s="19">
        <f>MAX(ROUND(D69+IF(I69&lt;GLYCT3_MIN,-INCR_ALGO*IF(H69&gt;10,2,1),0)+IF(AND(I69&gt;=GLYCT3_MAX,I68&gt;=GLYCT3_MAX,I67&gt;=GLYCT3_MAX),INCR_ALGO*IF(H69&gt;10,2,1),0),2),0)</f>
        <v>1</v>
      </c>
      <c r="E70" s="14">
        <v>0</v>
      </c>
      <c r="F70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70" s="29">
        <f>Tableau25[[#This Row],[Algo]]*Tableau25[[#This Row],[Glucides]]/10</f>
        <v>0</v>
      </c>
      <c r="H70" s="19">
        <f>ROUND(2*Tableau25[[#This Row],[Calcul NR]],0)/2+Tableau25[[#This Row],[Correction]]</f>
        <v>0</v>
      </c>
      <c r="I70" s="11">
        <v>100</v>
      </c>
      <c r="J70" s="13">
        <v>100</v>
      </c>
      <c r="K70" s="15">
        <f>MAX(ROUND(K69+IF(P69&lt;GLYCT3_MIN,-INCR_ALGO*IF(O69&gt;10,2,1),0)+IF(AND(P69&gt;=GLYCT3_MAX,P68&gt;=GLYCT3_MAX,P67&gt;=GLYCT3_MAX),INCR_ALGO*IF(O69&gt;10,2,1),0),2),0)</f>
        <v>1</v>
      </c>
      <c r="L70" s="15">
        <v>0</v>
      </c>
      <c r="M70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70" s="20">
        <f>Tableau25[[#This Row],[Algo (M)]]*Tableau25[[#This Row],[Glucides (M)]]/10</f>
        <v>0</v>
      </c>
      <c r="O70" s="20">
        <f>ROUND(2*Tableau25[[#This Row],[Calcul NR (M)]],0)/2+Tableau25[[#This Row],[Correction (M)]]</f>
        <v>0</v>
      </c>
      <c r="P70" s="13">
        <v>100</v>
      </c>
      <c r="Q70" s="18">
        <v>100</v>
      </c>
      <c r="R70" s="16">
        <f>MAX(ROUND(R69+IF(X69&lt;GLYCT3_MIN,-INCR_ALGO*IF(V69&gt;10,2,1),0)+IF(AND(X69&gt;GLYCT3_MAX,X68&gt;GLYCT3_MAX,X67&gt;GLYCT3_MAX),INCR_ALGO*IF(V69&gt;10,2,1),0),2),0)</f>
        <v>1</v>
      </c>
      <c r="S70" s="16">
        <v>0</v>
      </c>
      <c r="T70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70" s="21">
        <f>Tableau25[[#This Row],[Algo (S)]]*Tableau25[[#This Row],[Glucides (S)]]/10</f>
        <v>0</v>
      </c>
      <c r="V70" s="21">
        <f>ROUND(2*Tableau25[[#This Row],[Calcul NR (S)]],0)/2+Tableau25[[#This Row],[Correction (S)]]</f>
        <v>0</v>
      </c>
      <c r="W70" s="16">
        <v>10</v>
      </c>
      <c r="X70" s="18">
        <v>100</v>
      </c>
      <c r="Y70" s="21"/>
      <c r="Z70" s="22"/>
    </row>
    <row r="71" spans="1:26" x14ac:dyDescent="0.3">
      <c r="A71" s="36" t="s">
        <v>31</v>
      </c>
      <c r="B71" s="37">
        <v>45360</v>
      </c>
      <c r="C71" s="11">
        <v>100</v>
      </c>
      <c r="D71" s="19">
        <f>MAX(ROUND(D70+IF(I70&lt;GLYCT3_MIN,-INCR_ALGO*IF(H70&gt;10,2,1),0)+IF(AND(I70&gt;=GLYCT3_MAX,I69&gt;=GLYCT3_MAX,I68&gt;=GLYCT3_MAX),INCR_ALGO*IF(H70&gt;10,2,1),0),2),0)</f>
        <v>1</v>
      </c>
      <c r="E71" s="14">
        <v>0</v>
      </c>
      <c r="F71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71" s="29">
        <f>Tableau25[[#This Row],[Algo]]*Tableau25[[#This Row],[Glucides]]/10</f>
        <v>0</v>
      </c>
      <c r="H71" s="19">
        <f>ROUND(2*Tableau25[[#This Row],[Calcul NR]],0)/2+Tableau25[[#This Row],[Correction]]</f>
        <v>0</v>
      </c>
      <c r="I71" s="11">
        <v>100</v>
      </c>
      <c r="J71" s="13">
        <v>100</v>
      </c>
      <c r="K71" s="15">
        <f>MAX(ROUND(K70+IF(P70&lt;GLYCT3_MIN,-INCR_ALGO*IF(O70&gt;10,2,1),0)+IF(AND(P70&gt;=GLYCT3_MAX,P69&gt;=GLYCT3_MAX,P68&gt;=GLYCT3_MAX),INCR_ALGO*IF(O70&gt;10,2,1),0),2),0)</f>
        <v>1</v>
      </c>
      <c r="L71" s="15">
        <v>0</v>
      </c>
      <c r="M71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71" s="20">
        <f>Tableau25[[#This Row],[Algo (M)]]*Tableau25[[#This Row],[Glucides (M)]]/10</f>
        <v>0</v>
      </c>
      <c r="O71" s="20">
        <f>ROUND(2*Tableau25[[#This Row],[Calcul NR (M)]],0)/2+Tableau25[[#This Row],[Correction (M)]]</f>
        <v>0</v>
      </c>
      <c r="P71" s="13">
        <v>100</v>
      </c>
      <c r="Q71" s="18">
        <v>100</v>
      </c>
      <c r="R71" s="16">
        <f>MAX(ROUND(R70+IF(X70&lt;GLYCT3_MIN,-INCR_ALGO*IF(V70&gt;10,2,1),0)+IF(AND(X70&gt;GLYCT3_MAX,X69&gt;GLYCT3_MAX,X68&gt;GLYCT3_MAX),INCR_ALGO*IF(V70&gt;10,2,1),0),2),0)</f>
        <v>1</v>
      </c>
      <c r="S71" s="16">
        <v>0</v>
      </c>
      <c r="T71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71" s="21">
        <f>Tableau25[[#This Row],[Algo (S)]]*Tableau25[[#This Row],[Glucides (S)]]/10</f>
        <v>0</v>
      </c>
      <c r="V71" s="21">
        <f>ROUND(2*Tableau25[[#This Row],[Calcul NR (S)]],0)/2+Tableau25[[#This Row],[Correction (S)]]</f>
        <v>0</v>
      </c>
      <c r="W71" s="16">
        <v>10</v>
      </c>
      <c r="X71" s="18">
        <v>100</v>
      </c>
      <c r="Y71" s="21"/>
      <c r="Z71" s="22"/>
    </row>
    <row r="72" spans="1:26" x14ac:dyDescent="0.3">
      <c r="A72" s="36" t="s">
        <v>32</v>
      </c>
      <c r="B72" s="37">
        <v>45361</v>
      </c>
      <c r="C72" s="11">
        <v>100</v>
      </c>
      <c r="D72" s="19">
        <f>MAX(ROUND(D71+IF(I71&lt;GLYCT3_MIN,-INCR_ALGO*IF(H71&gt;10,2,1),0)+IF(AND(I71&gt;=GLYCT3_MAX,I70&gt;=GLYCT3_MAX,I69&gt;=GLYCT3_MAX),INCR_ALGO*IF(H71&gt;10,2,1),0),2),0)</f>
        <v>1</v>
      </c>
      <c r="E72" s="14">
        <v>0</v>
      </c>
      <c r="F72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72" s="29">
        <f>Tableau25[[#This Row],[Algo]]*Tableau25[[#This Row],[Glucides]]/10</f>
        <v>0</v>
      </c>
      <c r="H72" s="19">
        <f>ROUND(2*Tableau25[[#This Row],[Calcul NR]],0)/2+Tableau25[[#This Row],[Correction]]</f>
        <v>0</v>
      </c>
      <c r="I72" s="11">
        <v>100</v>
      </c>
      <c r="J72" s="13">
        <v>100</v>
      </c>
      <c r="K72" s="15">
        <f>MAX(ROUND(K71+IF(P71&lt;GLYCT3_MIN,-INCR_ALGO*IF(O71&gt;10,2,1),0)+IF(AND(P71&gt;=GLYCT3_MAX,P70&gt;=GLYCT3_MAX,P69&gt;=GLYCT3_MAX),INCR_ALGO*IF(O71&gt;10,2,1),0),2),0)</f>
        <v>1</v>
      </c>
      <c r="L72" s="15">
        <v>0</v>
      </c>
      <c r="M72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72" s="20">
        <f>Tableau25[[#This Row],[Algo (M)]]*Tableau25[[#This Row],[Glucides (M)]]/10</f>
        <v>0</v>
      </c>
      <c r="O72" s="20">
        <f>ROUND(2*Tableau25[[#This Row],[Calcul NR (M)]],0)/2+Tableau25[[#This Row],[Correction (M)]]</f>
        <v>0</v>
      </c>
      <c r="P72" s="13">
        <v>100</v>
      </c>
      <c r="Q72" s="18">
        <v>100</v>
      </c>
      <c r="R72" s="16">
        <f>MAX(ROUND(R71+IF(X71&lt;GLYCT3_MIN,-INCR_ALGO*IF(V71&gt;10,2,1),0)+IF(AND(X71&gt;GLYCT3_MAX,X70&gt;GLYCT3_MAX,X69&gt;GLYCT3_MAX),INCR_ALGO*IF(V71&gt;10,2,1),0),2),0)</f>
        <v>1</v>
      </c>
      <c r="S72" s="16">
        <v>0</v>
      </c>
      <c r="T72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72" s="21">
        <f>Tableau25[[#This Row],[Algo (S)]]*Tableau25[[#This Row],[Glucides (S)]]/10</f>
        <v>0</v>
      </c>
      <c r="V72" s="21">
        <f>ROUND(2*Tableau25[[#This Row],[Calcul NR (S)]],0)/2+Tableau25[[#This Row],[Correction (S)]]</f>
        <v>0</v>
      </c>
      <c r="W72" s="16">
        <v>10</v>
      </c>
      <c r="X72" s="18">
        <v>100</v>
      </c>
      <c r="Y72" s="21"/>
      <c r="Z72" s="22"/>
    </row>
    <row r="73" spans="1:26" x14ac:dyDescent="0.3">
      <c r="A73" s="36" t="s">
        <v>28</v>
      </c>
      <c r="B73" s="37">
        <v>45362</v>
      </c>
      <c r="C73" s="11">
        <v>100</v>
      </c>
      <c r="D73" s="19">
        <f>MAX(ROUND(D72+IF(I72&lt;GLYCT3_MIN,-INCR_ALGO*IF(H72&gt;10,2,1),0)+IF(AND(I72&gt;=GLYCT3_MAX,I71&gt;=GLYCT3_MAX,I70&gt;=GLYCT3_MAX),INCR_ALGO*IF(H72&gt;10,2,1),0),2),0)</f>
        <v>1</v>
      </c>
      <c r="E73" s="14">
        <v>0</v>
      </c>
      <c r="F73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73" s="29">
        <f>Tableau25[[#This Row],[Algo]]*Tableau25[[#This Row],[Glucides]]/10</f>
        <v>0</v>
      </c>
      <c r="H73" s="19">
        <f>ROUND(2*Tableau25[[#This Row],[Calcul NR]],0)/2+Tableau25[[#This Row],[Correction]]</f>
        <v>0</v>
      </c>
      <c r="I73" s="11">
        <v>100</v>
      </c>
      <c r="J73" s="13">
        <v>100</v>
      </c>
      <c r="K73" s="15">
        <f>MAX(ROUND(K72+IF(P72&lt;GLYCT3_MIN,-INCR_ALGO*IF(O72&gt;10,2,1),0)+IF(AND(P72&gt;=GLYCT3_MAX,P71&gt;=GLYCT3_MAX,P70&gt;=GLYCT3_MAX),INCR_ALGO*IF(O72&gt;10,2,1),0),2),0)</f>
        <v>1</v>
      </c>
      <c r="L73" s="15">
        <v>0</v>
      </c>
      <c r="M73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73" s="20">
        <f>Tableau25[[#This Row],[Algo (M)]]*Tableau25[[#This Row],[Glucides (M)]]/10</f>
        <v>0</v>
      </c>
      <c r="O73" s="20">
        <f>ROUND(2*Tableau25[[#This Row],[Calcul NR (M)]],0)/2+Tableau25[[#This Row],[Correction (M)]]</f>
        <v>0</v>
      </c>
      <c r="P73" s="13">
        <v>100</v>
      </c>
      <c r="Q73" s="18">
        <v>100</v>
      </c>
      <c r="R73" s="16">
        <f>MAX(ROUND(R72+IF(X72&lt;GLYCT3_MIN,-INCR_ALGO*IF(V72&gt;10,2,1),0)+IF(AND(X72&gt;GLYCT3_MAX,X71&gt;GLYCT3_MAX,X70&gt;GLYCT3_MAX),INCR_ALGO*IF(V72&gt;10,2,1),0),2),0)</f>
        <v>1</v>
      </c>
      <c r="S73" s="16">
        <v>0</v>
      </c>
      <c r="T73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73" s="21">
        <f>Tableau25[[#This Row],[Algo (S)]]*Tableau25[[#This Row],[Glucides (S)]]/10</f>
        <v>0</v>
      </c>
      <c r="V73" s="21">
        <f>ROUND(2*Tableau25[[#This Row],[Calcul NR (S)]],0)/2+Tableau25[[#This Row],[Correction (S)]]</f>
        <v>0</v>
      </c>
      <c r="W73" s="16">
        <v>10</v>
      </c>
      <c r="X73" s="18">
        <v>100</v>
      </c>
      <c r="Y73" s="21"/>
      <c r="Z73" s="22"/>
    </row>
    <row r="74" spans="1:26" x14ac:dyDescent="0.3">
      <c r="A74" s="36" t="s">
        <v>27</v>
      </c>
      <c r="B74" s="37">
        <v>45363</v>
      </c>
      <c r="C74" s="11">
        <v>100</v>
      </c>
      <c r="D74" s="19">
        <f>MAX(ROUND(D73+IF(I73&lt;GLYCT3_MIN,-INCR_ALGO*IF(H73&gt;10,2,1),0)+IF(AND(I73&gt;=GLYCT3_MAX,I72&gt;=GLYCT3_MAX,I71&gt;=GLYCT3_MAX),INCR_ALGO*IF(H73&gt;10,2,1),0),2),0)</f>
        <v>1</v>
      </c>
      <c r="E74" s="14">
        <v>0</v>
      </c>
      <c r="F74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74" s="29">
        <f>Tableau25[[#This Row],[Algo]]*Tableau25[[#This Row],[Glucides]]/10</f>
        <v>0</v>
      </c>
      <c r="H74" s="19">
        <f>ROUND(2*Tableau25[[#This Row],[Calcul NR]],0)/2+Tableau25[[#This Row],[Correction]]</f>
        <v>0</v>
      </c>
      <c r="I74" s="11">
        <v>100</v>
      </c>
      <c r="J74" s="13">
        <v>100</v>
      </c>
      <c r="K74" s="15">
        <f>MAX(ROUND(K73+IF(P73&lt;GLYCT3_MIN,-INCR_ALGO*IF(O73&gt;10,2,1),0)+IF(AND(P73&gt;=GLYCT3_MAX,P72&gt;=GLYCT3_MAX,P71&gt;=GLYCT3_MAX),INCR_ALGO*IF(O73&gt;10,2,1),0),2),0)</f>
        <v>1</v>
      </c>
      <c r="L74" s="15">
        <v>0</v>
      </c>
      <c r="M74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74" s="20">
        <f>Tableau25[[#This Row],[Algo (M)]]*Tableau25[[#This Row],[Glucides (M)]]/10</f>
        <v>0</v>
      </c>
      <c r="O74" s="20">
        <f>ROUND(2*Tableau25[[#This Row],[Calcul NR (M)]],0)/2+Tableau25[[#This Row],[Correction (M)]]</f>
        <v>0</v>
      </c>
      <c r="P74" s="13">
        <v>100</v>
      </c>
      <c r="Q74" s="18">
        <v>100</v>
      </c>
      <c r="R74" s="16">
        <f>MAX(ROUND(R73+IF(X73&lt;GLYCT3_MIN,-INCR_ALGO*IF(V73&gt;10,2,1),0)+IF(AND(X73&gt;GLYCT3_MAX,X72&gt;GLYCT3_MAX,X71&gt;GLYCT3_MAX),INCR_ALGO*IF(V73&gt;10,2,1),0),2),0)</f>
        <v>1</v>
      </c>
      <c r="S74" s="16">
        <v>0</v>
      </c>
      <c r="T74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74" s="21">
        <f>Tableau25[[#This Row],[Algo (S)]]*Tableau25[[#This Row],[Glucides (S)]]/10</f>
        <v>0</v>
      </c>
      <c r="V74" s="21">
        <f>ROUND(2*Tableau25[[#This Row],[Calcul NR (S)]],0)/2+Tableau25[[#This Row],[Correction (S)]]</f>
        <v>0</v>
      </c>
      <c r="W74" s="16">
        <v>10</v>
      </c>
      <c r="X74" s="18">
        <v>100</v>
      </c>
      <c r="Y74" s="21"/>
      <c r="Z74" s="22"/>
    </row>
    <row r="75" spans="1:26" x14ac:dyDescent="0.3">
      <c r="A75" s="36" t="s">
        <v>33</v>
      </c>
      <c r="B75" s="37">
        <v>45364</v>
      </c>
      <c r="C75" s="11">
        <v>100</v>
      </c>
      <c r="D75" s="19">
        <f>MAX(ROUND(D74+IF(I74&lt;GLYCT3_MIN,-INCR_ALGO*IF(H74&gt;10,2,1),0)+IF(AND(I74&gt;=GLYCT3_MAX,I73&gt;=GLYCT3_MAX,I72&gt;=GLYCT3_MAX),INCR_ALGO*IF(H74&gt;10,2,1),0),2),0)</f>
        <v>1</v>
      </c>
      <c r="E75" s="14">
        <v>0</v>
      </c>
      <c r="F75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75" s="29">
        <f>Tableau25[[#This Row],[Algo]]*Tableau25[[#This Row],[Glucides]]/10</f>
        <v>0</v>
      </c>
      <c r="H75" s="19">
        <f>ROUND(2*Tableau25[[#This Row],[Calcul NR]],0)/2+Tableau25[[#This Row],[Correction]]</f>
        <v>0</v>
      </c>
      <c r="I75" s="11">
        <v>100</v>
      </c>
      <c r="J75" s="13">
        <v>100</v>
      </c>
      <c r="K75" s="15">
        <f>MAX(ROUND(K74+IF(P74&lt;GLYCT3_MIN,-INCR_ALGO*IF(O74&gt;10,2,1),0)+IF(AND(P74&gt;=GLYCT3_MAX,P73&gt;=GLYCT3_MAX,P72&gt;=GLYCT3_MAX),INCR_ALGO*IF(O74&gt;10,2,1),0),2),0)</f>
        <v>1</v>
      </c>
      <c r="L75" s="15">
        <v>0</v>
      </c>
      <c r="M75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75" s="20">
        <f>Tableau25[[#This Row],[Algo (M)]]*Tableau25[[#This Row],[Glucides (M)]]/10</f>
        <v>0</v>
      </c>
      <c r="O75" s="20">
        <f>ROUND(2*Tableau25[[#This Row],[Calcul NR (M)]],0)/2+Tableau25[[#This Row],[Correction (M)]]</f>
        <v>0</v>
      </c>
      <c r="P75" s="13">
        <v>100</v>
      </c>
      <c r="Q75" s="18">
        <v>100</v>
      </c>
      <c r="R75" s="16">
        <f>MAX(ROUND(R74+IF(X74&lt;GLYCT3_MIN,-INCR_ALGO*IF(V74&gt;10,2,1),0)+IF(AND(X74&gt;GLYCT3_MAX,X73&gt;GLYCT3_MAX,X72&gt;GLYCT3_MAX),INCR_ALGO*IF(V74&gt;10,2,1),0),2),0)</f>
        <v>1</v>
      </c>
      <c r="S75" s="16">
        <v>0</v>
      </c>
      <c r="T75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75" s="21">
        <f>Tableau25[[#This Row],[Algo (S)]]*Tableau25[[#This Row],[Glucides (S)]]/10</f>
        <v>0</v>
      </c>
      <c r="V75" s="21">
        <f>ROUND(2*Tableau25[[#This Row],[Calcul NR (S)]],0)/2+Tableau25[[#This Row],[Correction (S)]]</f>
        <v>0</v>
      </c>
      <c r="W75" s="16">
        <v>10</v>
      </c>
      <c r="X75" s="18">
        <v>100</v>
      </c>
      <c r="Y75" s="21"/>
      <c r="Z75" s="22"/>
    </row>
    <row r="76" spans="1:26" x14ac:dyDescent="0.3">
      <c r="A76" s="36" t="s">
        <v>29</v>
      </c>
      <c r="B76" s="37">
        <v>45365</v>
      </c>
      <c r="C76" s="11">
        <v>100</v>
      </c>
      <c r="D76" s="19">
        <f>MAX(ROUND(D75+IF(I75&lt;GLYCT3_MIN,-INCR_ALGO*IF(H75&gt;10,2,1),0)+IF(AND(I75&gt;=GLYCT3_MAX,I74&gt;=GLYCT3_MAX,I73&gt;=GLYCT3_MAX),INCR_ALGO*IF(H75&gt;10,2,1),0),2),0)</f>
        <v>1</v>
      </c>
      <c r="E76" s="14">
        <v>0</v>
      </c>
      <c r="F76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76" s="29">
        <f>Tableau25[[#This Row],[Algo]]*Tableau25[[#This Row],[Glucides]]/10</f>
        <v>0</v>
      </c>
      <c r="H76" s="19">
        <f>ROUND(2*Tableau25[[#This Row],[Calcul NR]],0)/2+Tableau25[[#This Row],[Correction]]</f>
        <v>0</v>
      </c>
      <c r="I76" s="11">
        <v>100</v>
      </c>
      <c r="J76" s="13">
        <v>100</v>
      </c>
      <c r="K76" s="15">
        <f>MAX(ROUND(K75+IF(P75&lt;GLYCT3_MIN,-INCR_ALGO*IF(O75&gt;10,2,1),0)+IF(AND(P75&gt;=GLYCT3_MAX,P74&gt;=GLYCT3_MAX,P73&gt;=GLYCT3_MAX),INCR_ALGO*IF(O75&gt;10,2,1),0),2),0)</f>
        <v>1</v>
      </c>
      <c r="L76" s="15">
        <v>0</v>
      </c>
      <c r="M76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76" s="20">
        <f>Tableau25[[#This Row],[Algo (M)]]*Tableau25[[#This Row],[Glucides (M)]]/10</f>
        <v>0</v>
      </c>
      <c r="O76" s="20">
        <f>ROUND(2*Tableau25[[#This Row],[Calcul NR (M)]],0)/2+Tableau25[[#This Row],[Correction (M)]]</f>
        <v>0</v>
      </c>
      <c r="P76" s="13">
        <v>100</v>
      </c>
      <c r="Q76" s="18">
        <v>100</v>
      </c>
      <c r="R76" s="16">
        <f>MAX(ROUND(R75+IF(X75&lt;GLYCT3_MIN,-INCR_ALGO*IF(V75&gt;10,2,1),0)+IF(AND(X75&gt;GLYCT3_MAX,X74&gt;GLYCT3_MAX,X73&gt;GLYCT3_MAX),INCR_ALGO*IF(V75&gt;10,2,1),0),2),0)</f>
        <v>1</v>
      </c>
      <c r="S76" s="16">
        <v>0</v>
      </c>
      <c r="T76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76" s="21">
        <f>Tableau25[[#This Row],[Algo (S)]]*Tableau25[[#This Row],[Glucides (S)]]/10</f>
        <v>0</v>
      </c>
      <c r="V76" s="21">
        <f>ROUND(2*Tableau25[[#This Row],[Calcul NR (S)]],0)/2+Tableau25[[#This Row],[Correction (S)]]</f>
        <v>0</v>
      </c>
      <c r="W76" s="16">
        <v>10</v>
      </c>
      <c r="X76" s="18">
        <v>100</v>
      </c>
      <c r="Y76" s="21"/>
      <c r="Z76" s="22"/>
    </row>
    <row r="77" spans="1:26" x14ac:dyDescent="0.3">
      <c r="A77" s="36" t="s">
        <v>30</v>
      </c>
      <c r="B77" s="37">
        <v>45366</v>
      </c>
      <c r="C77" s="11">
        <v>100</v>
      </c>
      <c r="D77" s="19">
        <f>MAX(ROUND(D76+IF(I76&lt;GLYCT3_MIN,-INCR_ALGO*IF(H76&gt;10,2,1),0)+IF(AND(I76&gt;=GLYCT3_MAX,I75&gt;=GLYCT3_MAX,I74&gt;=GLYCT3_MAX),INCR_ALGO*IF(H76&gt;10,2,1),0),2),0)</f>
        <v>1</v>
      </c>
      <c r="E77" s="14">
        <v>0</v>
      </c>
      <c r="F77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77" s="29">
        <f>Tableau25[[#This Row],[Algo]]*Tableau25[[#This Row],[Glucides]]/10</f>
        <v>0</v>
      </c>
      <c r="H77" s="19">
        <f>ROUND(2*Tableau25[[#This Row],[Calcul NR]],0)/2+Tableau25[[#This Row],[Correction]]</f>
        <v>0</v>
      </c>
      <c r="I77" s="11">
        <v>100</v>
      </c>
      <c r="J77" s="13">
        <v>100</v>
      </c>
      <c r="K77" s="15">
        <f>MAX(ROUND(K76+IF(P76&lt;GLYCT3_MIN,-INCR_ALGO*IF(O76&gt;10,2,1),0)+IF(AND(P76&gt;=GLYCT3_MAX,P75&gt;=GLYCT3_MAX,P74&gt;=GLYCT3_MAX),INCR_ALGO*IF(O76&gt;10,2,1),0),2),0)</f>
        <v>1</v>
      </c>
      <c r="L77" s="15">
        <v>0</v>
      </c>
      <c r="M77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77" s="20">
        <f>Tableau25[[#This Row],[Algo (M)]]*Tableau25[[#This Row],[Glucides (M)]]/10</f>
        <v>0</v>
      </c>
      <c r="O77" s="20">
        <f>ROUND(2*Tableau25[[#This Row],[Calcul NR (M)]],0)/2+Tableau25[[#This Row],[Correction (M)]]</f>
        <v>0</v>
      </c>
      <c r="P77" s="13">
        <v>100</v>
      </c>
      <c r="Q77" s="18">
        <v>100</v>
      </c>
      <c r="R77" s="16">
        <f>MAX(ROUND(R76+IF(X76&lt;GLYCT3_MIN,-INCR_ALGO*IF(V76&gt;10,2,1),0)+IF(AND(X76&gt;GLYCT3_MAX,X75&gt;GLYCT3_MAX,X74&gt;GLYCT3_MAX),INCR_ALGO*IF(V76&gt;10,2,1),0),2),0)</f>
        <v>1</v>
      </c>
      <c r="S77" s="16">
        <v>0</v>
      </c>
      <c r="T77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77" s="21">
        <f>Tableau25[[#This Row],[Algo (S)]]*Tableau25[[#This Row],[Glucides (S)]]/10</f>
        <v>0</v>
      </c>
      <c r="V77" s="21">
        <f>ROUND(2*Tableau25[[#This Row],[Calcul NR (S)]],0)/2+Tableau25[[#This Row],[Correction (S)]]</f>
        <v>0</v>
      </c>
      <c r="W77" s="16">
        <v>10</v>
      </c>
      <c r="X77" s="18">
        <v>100</v>
      </c>
      <c r="Y77" s="21"/>
      <c r="Z77" s="22"/>
    </row>
    <row r="78" spans="1:26" x14ac:dyDescent="0.3">
      <c r="A78" s="36" t="s">
        <v>31</v>
      </c>
      <c r="B78" s="37">
        <v>45367</v>
      </c>
      <c r="C78" s="11">
        <v>100</v>
      </c>
      <c r="D78" s="19">
        <f>MAX(ROUND(D77+IF(I77&lt;GLYCT3_MIN,-INCR_ALGO*IF(H77&gt;10,2,1),0)+IF(AND(I77&gt;=GLYCT3_MAX,I76&gt;=GLYCT3_MAX,I75&gt;=GLYCT3_MAX),INCR_ALGO*IF(H77&gt;10,2,1),0),2),0)</f>
        <v>1</v>
      </c>
      <c r="E78" s="14">
        <v>0</v>
      </c>
      <c r="F78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78" s="29">
        <f>Tableau25[[#This Row],[Algo]]*Tableau25[[#This Row],[Glucides]]/10</f>
        <v>0</v>
      </c>
      <c r="H78" s="19">
        <f>ROUND(2*Tableau25[[#This Row],[Calcul NR]],0)/2+Tableau25[[#This Row],[Correction]]</f>
        <v>0</v>
      </c>
      <c r="I78" s="11">
        <v>100</v>
      </c>
      <c r="J78" s="13">
        <v>100</v>
      </c>
      <c r="K78" s="15">
        <f>MAX(ROUND(K77+IF(P77&lt;GLYCT3_MIN,-INCR_ALGO*IF(O77&gt;10,2,1),0)+IF(AND(P77&gt;=GLYCT3_MAX,P76&gt;=GLYCT3_MAX,P75&gt;=GLYCT3_MAX),INCR_ALGO*IF(O77&gt;10,2,1),0),2),0)</f>
        <v>1</v>
      </c>
      <c r="L78" s="15">
        <v>0</v>
      </c>
      <c r="M78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78" s="20">
        <f>Tableau25[[#This Row],[Algo (M)]]*Tableau25[[#This Row],[Glucides (M)]]/10</f>
        <v>0</v>
      </c>
      <c r="O78" s="20">
        <f>ROUND(2*Tableau25[[#This Row],[Calcul NR (M)]],0)/2+Tableau25[[#This Row],[Correction (M)]]</f>
        <v>0</v>
      </c>
      <c r="P78" s="13">
        <v>100</v>
      </c>
      <c r="Q78" s="18">
        <v>100</v>
      </c>
      <c r="R78" s="16">
        <f>MAX(ROUND(R77+IF(X77&lt;GLYCT3_MIN,-INCR_ALGO*IF(V77&gt;10,2,1),0)+IF(AND(X77&gt;GLYCT3_MAX,X76&gt;GLYCT3_MAX,X75&gt;GLYCT3_MAX),INCR_ALGO*IF(V77&gt;10,2,1),0),2),0)</f>
        <v>1</v>
      </c>
      <c r="S78" s="16">
        <v>0</v>
      </c>
      <c r="T78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78" s="21">
        <f>Tableau25[[#This Row],[Algo (S)]]*Tableau25[[#This Row],[Glucides (S)]]/10</f>
        <v>0</v>
      </c>
      <c r="V78" s="21">
        <f>ROUND(2*Tableau25[[#This Row],[Calcul NR (S)]],0)/2+Tableau25[[#This Row],[Correction (S)]]</f>
        <v>0</v>
      </c>
      <c r="W78" s="16">
        <v>10</v>
      </c>
      <c r="X78" s="18">
        <v>100</v>
      </c>
      <c r="Y78" s="21"/>
      <c r="Z78" s="22" t="s">
        <v>38</v>
      </c>
    </row>
    <row r="79" spans="1:26" x14ac:dyDescent="0.3">
      <c r="A79" s="36" t="s">
        <v>32</v>
      </c>
      <c r="B79" s="37">
        <v>45368</v>
      </c>
      <c r="C79" s="11">
        <v>100</v>
      </c>
      <c r="D79" s="19">
        <f>MAX(ROUND(D78+IF(I78&lt;GLYCT3_MIN,-INCR_ALGO*IF(H78&gt;10,2,1),0)+IF(AND(I78&gt;=GLYCT3_MAX,I77&gt;=GLYCT3_MAX,I76&gt;=GLYCT3_MAX),INCR_ALGO*IF(H78&gt;10,2,1),0),2),0)</f>
        <v>1</v>
      </c>
      <c r="E79" s="14">
        <v>0</v>
      </c>
      <c r="F79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79" s="29">
        <f>Tableau25[[#This Row],[Algo]]*Tableau25[[#This Row],[Glucides]]/10</f>
        <v>0</v>
      </c>
      <c r="H79" s="19">
        <f>ROUND(2*Tableau25[[#This Row],[Calcul NR]],0)/2+Tableau25[[#This Row],[Correction]]</f>
        <v>0</v>
      </c>
      <c r="I79" s="11">
        <v>100</v>
      </c>
      <c r="J79" s="13">
        <v>100</v>
      </c>
      <c r="K79" s="15">
        <f>MAX(ROUND(K78+IF(P78&lt;GLYCT3_MIN,-INCR_ALGO*IF(O78&gt;10,2,1),0)+IF(AND(P78&gt;=GLYCT3_MAX,P77&gt;=GLYCT3_MAX,P76&gt;=GLYCT3_MAX),INCR_ALGO*IF(O78&gt;10,2,1),0),2),0)</f>
        <v>1</v>
      </c>
      <c r="L79" s="15">
        <v>0</v>
      </c>
      <c r="M79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79" s="20">
        <f>Tableau25[[#This Row],[Algo (M)]]*Tableau25[[#This Row],[Glucides (M)]]/10</f>
        <v>0</v>
      </c>
      <c r="O79" s="20">
        <f>ROUND(2*Tableau25[[#This Row],[Calcul NR (M)]],0)/2+Tableau25[[#This Row],[Correction (M)]]</f>
        <v>0</v>
      </c>
      <c r="P79" s="13">
        <v>100</v>
      </c>
      <c r="Q79" s="18">
        <v>100</v>
      </c>
      <c r="R79" s="16">
        <f>MAX(ROUND(R78+IF(X78&lt;GLYCT3_MIN,-INCR_ALGO*IF(V78&gt;10,2,1),0)+IF(AND(X78&gt;GLYCT3_MAX,X77&gt;GLYCT3_MAX,X76&gt;GLYCT3_MAX),INCR_ALGO*IF(V78&gt;10,2,1),0),2),0)</f>
        <v>1</v>
      </c>
      <c r="S79" s="16">
        <v>0</v>
      </c>
      <c r="T79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79" s="21">
        <f>Tableau25[[#This Row],[Algo (S)]]*Tableau25[[#This Row],[Glucides (S)]]/10</f>
        <v>0</v>
      </c>
      <c r="V79" s="21">
        <f>ROUND(2*Tableau25[[#This Row],[Calcul NR (S)]],0)/2+Tableau25[[#This Row],[Correction (S)]]</f>
        <v>0</v>
      </c>
      <c r="W79" s="16">
        <v>10</v>
      </c>
      <c r="X79" s="18">
        <v>100</v>
      </c>
      <c r="Y79" s="21"/>
      <c r="Z79" s="22"/>
    </row>
    <row r="80" spans="1:26" x14ac:dyDescent="0.3">
      <c r="A80" s="36" t="s">
        <v>28</v>
      </c>
      <c r="B80" s="37">
        <v>45369</v>
      </c>
      <c r="C80" s="11">
        <v>100</v>
      </c>
      <c r="D80" s="19">
        <f>MAX(ROUND(D79+IF(I79&lt;GLYCT3_MIN,-INCR_ALGO*IF(H79&gt;10,2,1),0)+IF(AND(I79&gt;=GLYCT3_MAX,I78&gt;=GLYCT3_MAX,I77&gt;=GLYCT3_MAX),INCR_ALGO*IF(H79&gt;10,2,1),0),2),0)</f>
        <v>1</v>
      </c>
      <c r="E80" s="14">
        <v>0</v>
      </c>
      <c r="F80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80" s="29">
        <f>Tableau25[[#This Row],[Algo]]*Tableau25[[#This Row],[Glucides]]/10</f>
        <v>0</v>
      </c>
      <c r="H80" s="19">
        <f>ROUND(2*Tableau25[[#This Row],[Calcul NR]],0)/2+Tableau25[[#This Row],[Correction]]</f>
        <v>0</v>
      </c>
      <c r="I80" s="11">
        <v>100</v>
      </c>
      <c r="J80" s="13">
        <v>100</v>
      </c>
      <c r="K80" s="15">
        <f>MAX(ROUND(K79+IF(P79&lt;GLYCT3_MIN,-INCR_ALGO*IF(O79&gt;10,2,1),0)+IF(AND(P79&gt;=GLYCT3_MAX,P78&gt;=GLYCT3_MAX,P77&gt;=GLYCT3_MAX),INCR_ALGO*IF(O79&gt;10,2,1),0),2),0)</f>
        <v>1</v>
      </c>
      <c r="L80" s="15">
        <v>0</v>
      </c>
      <c r="M80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80" s="20">
        <f>Tableau25[[#This Row],[Algo (M)]]*Tableau25[[#This Row],[Glucides (M)]]/10</f>
        <v>0</v>
      </c>
      <c r="O80" s="20">
        <f>ROUND(2*Tableau25[[#This Row],[Calcul NR (M)]],0)/2+Tableau25[[#This Row],[Correction (M)]]</f>
        <v>0</v>
      </c>
      <c r="P80" s="13">
        <v>100</v>
      </c>
      <c r="Q80" s="18">
        <v>100</v>
      </c>
      <c r="R80" s="16">
        <f>MAX(ROUND(R79+IF(X79&lt;GLYCT3_MIN,-INCR_ALGO*IF(V79&gt;10,2,1),0)+IF(AND(X79&gt;GLYCT3_MAX,X78&gt;GLYCT3_MAX,X77&gt;GLYCT3_MAX),INCR_ALGO*IF(V79&gt;10,2,1),0),2),0)</f>
        <v>1</v>
      </c>
      <c r="S80" s="16">
        <v>0</v>
      </c>
      <c r="T80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80" s="21">
        <f>Tableau25[[#This Row],[Algo (S)]]*Tableau25[[#This Row],[Glucides (S)]]/10</f>
        <v>0</v>
      </c>
      <c r="V80" s="21">
        <f>ROUND(2*Tableau25[[#This Row],[Calcul NR (S)]],0)/2+Tableau25[[#This Row],[Correction (S)]]</f>
        <v>0</v>
      </c>
      <c r="W80" s="16">
        <v>10</v>
      </c>
      <c r="X80" s="18">
        <v>100</v>
      </c>
      <c r="Y80" s="21"/>
      <c r="Z80" s="22"/>
    </row>
    <row r="81" spans="1:26" x14ac:dyDescent="0.3">
      <c r="A81" s="36" t="s">
        <v>27</v>
      </c>
      <c r="B81" s="37">
        <v>45370</v>
      </c>
      <c r="C81" s="11">
        <v>100</v>
      </c>
      <c r="D81" s="19">
        <f>MAX(ROUND(D80+IF(I80&lt;GLYCT3_MIN,-INCR_ALGO*IF(H80&gt;10,2,1),0)+IF(AND(I80&gt;=GLYCT3_MAX,I79&gt;=GLYCT3_MAX,I78&gt;=GLYCT3_MAX),INCR_ALGO*IF(H80&gt;10,2,1),0),2),0)</f>
        <v>1</v>
      </c>
      <c r="E81" s="14">
        <v>0</v>
      </c>
      <c r="F81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81" s="29">
        <f>Tableau25[[#This Row],[Algo]]*Tableau25[[#This Row],[Glucides]]/10</f>
        <v>0</v>
      </c>
      <c r="H81" s="19">
        <f>ROUND(2*Tableau25[[#This Row],[Calcul NR]],0)/2+Tableau25[[#This Row],[Correction]]</f>
        <v>0</v>
      </c>
      <c r="I81" s="11">
        <v>100</v>
      </c>
      <c r="J81" s="13">
        <v>100</v>
      </c>
      <c r="K81" s="15">
        <f>MAX(ROUND(K80+IF(P80&lt;GLYCT3_MIN,-INCR_ALGO*IF(O80&gt;10,2,1),0)+IF(AND(P80&gt;=GLYCT3_MAX,P79&gt;=GLYCT3_MAX,P78&gt;=GLYCT3_MAX),INCR_ALGO*IF(O80&gt;10,2,1),0),2),0)</f>
        <v>1</v>
      </c>
      <c r="L81" s="15">
        <v>0</v>
      </c>
      <c r="M81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81" s="20">
        <f>Tableau25[[#This Row],[Algo (M)]]*Tableau25[[#This Row],[Glucides (M)]]/10</f>
        <v>0</v>
      </c>
      <c r="O81" s="20">
        <f>ROUND(2*Tableau25[[#This Row],[Calcul NR (M)]],0)/2+Tableau25[[#This Row],[Correction (M)]]</f>
        <v>0</v>
      </c>
      <c r="P81" s="13">
        <v>100</v>
      </c>
      <c r="Q81" s="18">
        <v>100</v>
      </c>
      <c r="R81" s="16">
        <f>MAX(ROUND(R80+IF(X80&lt;GLYCT3_MIN,-INCR_ALGO*IF(V80&gt;10,2,1),0)+IF(AND(X80&gt;GLYCT3_MAX,X79&gt;GLYCT3_MAX,X78&gt;GLYCT3_MAX),INCR_ALGO*IF(V80&gt;10,2,1),0),2),0)</f>
        <v>1</v>
      </c>
      <c r="S81" s="16">
        <v>0</v>
      </c>
      <c r="T81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81" s="21">
        <f>Tableau25[[#This Row],[Algo (S)]]*Tableau25[[#This Row],[Glucides (S)]]/10</f>
        <v>0</v>
      </c>
      <c r="V81" s="21">
        <f>ROUND(2*Tableau25[[#This Row],[Calcul NR (S)]],0)/2+Tableau25[[#This Row],[Correction (S)]]</f>
        <v>0</v>
      </c>
      <c r="W81" s="16">
        <v>10</v>
      </c>
      <c r="X81" s="18">
        <v>100</v>
      </c>
      <c r="Y81" s="21"/>
      <c r="Z81" s="22"/>
    </row>
    <row r="82" spans="1:26" x14ac:dyDescent="0.3">
      <c r="A82" s="36" t="s">
        <v>33</v>
      </c>
      <c r="B82" s="37">
        <v>45371</v>
      </c>
      <c r="C82" s="11">
        <v>100</v>
      </c>
      <c r="D82" s="19">
        <f>MAX(ROUND(D81+IF(I81&lt;GLYCT3_MIN,-INCR_ALGO*IF(H81&gt;10,2,1),0)+IF(AND(I81&gt;=GLYCT3_MAX,I80&gt;=GLYCT3_MAX,I79&gt;=GLYCT3_MAX),INCR_ALGO*IF(H81&gt;10,2,1),0),2),0)</f>
        <v>1</v>
      </c>
      <c r="E82" s="14">
        <v>0</v>
      </c>
      <c r="F82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82" s="29">
        <f>Tableau25[[#This Row],[Algo]]*Tableau25[[#This Row],[Glucides]]/10</f>
        <v>0</v>
      </c>
      <c r="H82" s="19">
        <f>ROUND(2*Tableau25[[#This Row],[Calcul NR]],0)/2+Tableau25[[#This Row],[Correction]]</f>
        <v>0</v>
      </c>
      <c r="I82" s="11">
        <v>100</v>
      </c>
      <c r="J82" s="13">
        <v>100</v>
      </c>
      <c r="K82" s="15">
        <f>MAX(ROUND(K81+IF(P81&lt;GLYCT3_MIN,-INCR_ALGO*IF(O81&gt;10,2,1),0)+IF(AND(P81&gt;=GLYCT3_MAX,P80&gt;=GLYCT3_MAX,P79&gt;=GLYCT3_MAX),INCR_ALGO*IF(O81&gt;10,2,1),0),2),0)</f>
        <v>1</v>
      </c>
      <c r="L82" s="15">
        <v>0</v>
      </c>
      <c r="M82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82" s="20">
        <f>Tableau25[[#This Row],[Algo (M)]]*Tableau25[[#This Row],[Glucides (M)]]/10</f>
        <v>0</v>
      </c>
      <c r="O82" s="20">
        <f>ROUND(2*Tableau25[[#This Row],[Calcul NR (M)]],0)/2+Tableau25[[#This Row],[Correction (M)]]</f>
        <v>0</v>
      </c>
      <c r="P82" s="13">
        <v>100</v>
      </c>
      <c r="Q82" s="18">
        <v>100</v>
      </c>
      <c r="R82" s="16">
        <f>MAX(ROUND(R81+IF(X81&lt;GLYCT3_MIN,-INCR_ALGO*IF(V81&gt;10,2,1),0)+IF(AND(X81&gt;GLYCT3_MAX,X80&gt;GLYCT3_MAX,X79&gt;GLYCT3_MAX),INCR_ALGO*IF(V81&gt;10,2,1),0),2),0)</f>
        <v>1</v>
      </c>
      <c r="S82" s="16">
        <v>0</v>
      </c>
      <c r="T82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82" s="21">
        <f>Tableau25[[#This Row],[Algo (S)]]*Tableau25[[#This Row],[Glucides (S)]]/10</f>
        <v>0</v>
      </c>
      <c r="V82" s="21">
        <f>ROUND(2*Tableau25[[#This Row],[Calcul NR (S)]],0)/2+Tableau25[[#This Row],[Correction (S)]]</f>
        <v>0</v>
      </c>
      <c r="W82" s="16">
        <v>10</v>
      </c>
      <c r="X82" s="18">
        <v>100</v>
      </c>
      <c r="Y82" s="21"/>
      <c r="Z82" s="22"/>
    </row>
    <row r="83" spans="1:26" x14ac:dyDescent="0.3">
      <c r="A83" s="36" t="s">
        <v>29</v>
      </c>
      <c r="B83" s="37">
        <v>45372</v>
      </c>
      <c r="C83" s="11">
        <v>100</v>
      </c>
      <c r="D83" s="19">
        <f>MAX(ROUND(D82+IF(I82&lt;GLYCT3_MIN,-INCR_ALGO*IF(H82&gt;10,2,1),0)+IF(AND(I82&gt;=GLYCT3_MAX,I81&gt;=GLYCT3_MAX,I80&gt;=GLYCT3_MAX),INCR_ALGO*IF(H82&gt;10,2,1),0),2),0)</f>
        <v>1</v>
      </c>
      <c r="E83" s="14">
        <v>0</v>
      </c>
      <c r="F83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83" s="29">
        <f>Tableau25[[#This Row],[Algo]]*Tableau25[[#This Row],[Glucides]]/10</f>
        <v>0</v>
      </c>
      <c r="H83" s="19">
        <f>ROUND(2*Tableau25[[#This Row],[Calcul NR]],0)/2+Tableau25[[#This Row],[Correction]]</f>
        <v>0</v>
      </c>
      <c r="I83" s="11">
        <v>100</v>
      </c>
      <c r="J83" s="13">
        <v>100</v>
      </c>
      <c r="K83" s="15">
        <f>MAX(ROUND(K82+IF(P82&lt;GLYCT3_MIN,-INCR_ALGO*IF(O82&gt;10,2,1),0)+IF(AND(P82&gt;=GLYCT3_MAX,P81&gt;=GLYCT3_MAX,P80&gt;=GLYCT3_MAX),INCR_ALGO*IF(O82&gt;10,2,1),0),2),0)</f>
        <v>1</v>
      </c>
      <c r="L83" s="15">
        <v>0</v>
      </c>
      <c r="M83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83" s="20">
        <f>Tableau25[[#This Row],[Algo (M)]]*Tableau25[[#This Row],[Glucides (M)]]/10</f>
        <v>0</v>
      </c>
      <c r="O83" s="20">
        <f>ROUND(2*Tableau25[[#This Row],[Calcul NR (M)]],0)/2+Tableau25[[#This Row],[Correction (M)]]</f>
        <v>0</v>
      </c>
      <c r="P83" s="13">
        <v>100</v>
      </c>
      <c r="Q83" s="18">
        <v>100</v>
      </c>
      <c r="R83" s="16">
        <f>MAX(ROUND(R82+IF(X82&lt;GLYCT3_MIN,-INCR_ALGO*IF(V82&gt;10,2,1),0)+IF(AND(X82&gt;GLYCT3_MAX,X81&gt;GLYCT3_MAX,X80&gt;GLYCT3_MAX),INCR_ALGO*IF(V82&gt;10,2,1),0),2),0)</f>
        <v>1</v>
      </c>
      <c r="S83" s="16">
        <v>0</v>
      </c>
      <c r="T83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83" s="21">
        <f>Tableau25[[#This Row],[Algo (S)]]*Tableau25[[#This Row],[Glucides (S)]]/10</f>
        <v>0</v>
      </c>
      <c r="V83" s="21">
        <f>ROUND(2*Tableau25[[#This Row],[Calcul NR (S)]],0)/2+Tableau25[[#This Row],[Correction (S)]]</f>
        <v>0</v>
      </c>
      <c r="W83" s="16">
        <v>10</v>
      </c>
      <c r="X83" s="18">
        <v>100</v>
      </c>
      <c r="Y83" s="21"/>
      <c r="Z83" s="22"/>
    </row>
    <row r="84" spans="1:26" x14ac:dyDescent="0.3">
      <c r="A84" s="36" t="s">
        <v>30</v>
      </c>
      <c r="B84" s="37">
        <v>45373</v>
      </c>
      <c r="C84" s="11">
        <v>100</v>
      </c>
      <c r="D84" s="19">
        <f>MAX(ROUND(D83+IF(I83&lt;GLYCT3_MIN,-INCR_ALGO*IF(H83&gt;10,2,1),0)+IF(AND(I83&gt;=GLYCT3_MAX,I82&gt;=GLYCT3_MAX,I81&gt;=GLYCT3_MAX),INCR_ALGO*IF(H83&gt;10,2,1),0),2),0)</f>
        <v>1</v>
      </c>
      <c r="E84" s="14">
        <v>0</v>
      </c>
      <c r="F84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84" s="29">
        <f>Tableau25[[#This Row],[Algo]]*Tableau25[[#This Row],[Glucides]]/10</f>
        <v>0</v>
      </c>
      <c r="H84" s="19">
        <f>ROUND(2*Tableau25[[#This Row],[Calcul NR]],0)/2+Tableau25[[#This Row],[Correction]]</f>
        <v>0</v>
      </c>
      <c r="I84" s="11">
        <v>100</v>
      </c>
      <c r="J84" s="13">
        <v>100</v>
      </c>
      <c r="K84" s="15">
        <f>MAX(ROUND(K83+IF(P83&lt;GLYCT3_MIN,-INCR_ALGO*IF(O83&gt;10,2,1),0)+IF(AND(P83&gt;=GLYCT3_MAX,P82&gt;=GLYCT3_MAX,P81&gt;=GLYCT3_MAX),INCR_ALGO*IF(O83&gt;10,2,1),0),2),0)</f>
        <v>1</v>
      </c>
      <c r="L84" s="15">
        <v>0</v>
      </c>
      <c r="M84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84" s="20">
        <f>Tableau25[[#This Row],[Algo (M)]]*Tableau25[[#This Row],[Glucides (M)]]/10</f>
        <v>0</v>
      </c>
      <c r="O84" s="20">
        <f>ROUND(2*Tableau25[[#This Row],[Calcul NR (M)]],0)/2+Tableau25[[#This Row],[Correction (M)]]</f>
        <v>0</v>
      </c>
      <c r="P84" s="13">
        <v>100</v>
      </c>
      <c r="Q84" s="18">
        <v>100</v>
      </c>
      <c r="R84" s="16">
        <f>MAX(ROUND(R83+IF(X83&lt;GLYCT3_MIN,-INCR_ALGO*IF(V83&gt;10,2,1),0)+IF(AND(X83&gt;GLYCT3_MAX,X82&gt;GLYCT3_MAX,X81&gt;GLYCT3_MAX),INCR_ALGO*IF(V83&gt;10,2,1),0),2),0)</f>
        <v>1</v>
      </c>
      <c r="S84" s="16">
        <v>0</v>
      </c>
      <c r="T84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84" s="21">
        <f>Tableau25[[#This Row],[Algo (S)]]*Tableau25[[#This Row],[Glucides (S)]]/10</f>
        <v>0</v>
      </c>
      <c r="V84" s="21">
        <f>ROUND(2*Tableau25[[#This Row],[Calcul NR (S)]],0)/2+Tableau25[[#This Row],[Correction (S)]]</f>
        <v>0</v>
      </c>
      <c r="W84" s="16">
        <v>10</v>
      </c>
      <c r="X84" s="18">
        <v>100</v>
      </c>
      <c r="Y84" s="21"/>
      <c r="Z84" s="22"/>
    </row>
    <row r="85" spans="1:26" x14ac:dyDescent="0.3">
      <c r="A85" s="36" t="s">
        <v>31</v>
      </c>
      <c r="B85" s="37">
        <v>45374</v>
      </c>
      <c r="C85" s="11">
        <v>100</v>
      </c>
      <c r="D85" s="19">
        <f>MAX(ROUND(D84+IF(I84&lt;GLYCT3_MIN,-INCR_ALGO*IF(H84&gt;10,2,1),0)+IF(AND(I84&gt;=GLYCT3_MAX,I83&gt;=GLYCT3_MAX,I82&gt;=GLYCT3_MAX),INCR_ALGO*IF(H84&gt;10,2,1),0),2),0)</f>
        <v>1</v>
      </c>
      <c r="E85" s="14">
        <v>0</v>
      </c>
      <c r="F85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85" s="29">
        <f>Tableau25[[#This Row],[Algo]]*Tableau25[[#This Row],[Glucides]]/10</f>
        <v>0</v>
      </c>
      <c r="H85" s="19">
        <f>ROUND(2*Tableau25[[#This Row],[Calcul NR]],0)/2+Tableau25[[#This Row],[Correction]]</f>
        <v>0</v>
      </c>
      <c r="I85" s="11">
        <v>100</v>
      </c>
      <c r="J85" s="13">
        <v>100</v>
      </c>
      <c r="K85" s="15">
        <f>MAX(ROUND(K84+IF(P84&lt;GLYCT3_MIN,-INCR_ALGO*IF(O84&gt;10,2,1),0)+IF(AND(P84&gt;=GLYCT3_MAX,P83&gt;=GLYCT3_MAX,P82&gt;=GLYCT3_MAX),INCR_ALGO*IF(O84&gt;10,2,1),0),2),0)</f>
        <v>1</v>
      </c>
      <c r="L85" s="15">
        <v>0</v>
      </c>
      <c r="M85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85" s="20">
        <f>Tableau25[[#This Row],[Algo (M)]]*Tableau25[[#This Row],[Glucides (M)]]/10</f>
        <v>0</v>
      </c>
      <c r="O85" s="20">
        <f>ROUND(2*Tableau25[[#This Row],[Calcul NR (M)]],0)/2+Tableau25[[#This Row],[Correction (M)]]</f>
        <v>0</v>
      </c>
      <c r="P85" s="13">
        <v>100</v>
      </c>
      <c r="Q85" s="18">
        <v>100</v>
      </c>
      <c r="R85" s="16">
        <f>MAX(ROUND(R84+IF(X84&lt;GLYCT3_MIN,-INCR_ALGO*IF(V84&gt;10,2,1),0)+IF(AND(X84&gt;GLYCT3_MAX,X83&gt;GLYCT3_MAX,X82&gt;GLYCT3_MAX),INCR_ALGO*IF(V84&gt;10,2,1),0),2),0)</f>
        <v>1</v>
      </c>
      <c r="S85" s="16">
        <v>0</v>
      </c>
      <c r="T85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85" s="21">
        <f>Tableau25[[#This Row],[Algo (S)]]*Tableau25[[#This Row],[Glucides (S)]]/10</f>
        <v>0</v>
      </c>
      <c r="V85" s="21">
        <f>ROUND(2*Tableau25[[#This Row],[Calcul NR (S)]],0)/2+Tableau25[[#This Row],[Correction (S)]]</f>
        <v>0</v>
      </c>
      <c r="W85" s="16">
        <v>10</v>
      </c>
      <c r="X85" s="18">
        <v>100</v>
      </c>
      <c r="Y85" s="21"/>
      <c r="Z85" s="22"/>
    </row>
    <row r="86" spans="1:26" x14ac:dyDescent="0.3">
      <c r="A86" s="36" t="s">
        <v>32</v>
      </c>
      <c r="B86" s="37">
        <v>45375</v>
      </c>
      <c r="C86" s="11">
        <v>100</v>
      </c>
      <c r="D86" s="19">
        <f>MAX(ROUND(D85+IF(I85&lt;GLYCT3_MIN,-INCR_ALGO*IF(H85&gt;10,2,1),0)+IF(AND(I85&gt;=GLYCT3_MAX,I84&gt;=GLYCT3_MAX,I83&gt;=GLYCT3_MAX),INCR_ALGO*IF(H85&gt;10,2,1),0),2),0)</f>
        <v>1</v>
      </c>
      <c r="E86" s="14">
        <v>0</v>
      </c>
      <c r="F86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86" s="29">
        <f>Tableau25[[#This Row],[Algo]]*Tableau25[[#This Row],[Glucides]]/10</f>
        <v>0</v>
      </c>
      <c r="H86" s="19">
        <f>ROUND(2*Tableau25[[#This Row],[Calcul NR]],0)/2+Tableau25[[#This Row],[Correction]]</f>
        <v>0</v>
      </c>
      <c r="I86" s="11">
        <v>100</v>
      </c>
      <c r="J86" s="13">
        <v>100</v>
      </c>
      <c r="K86" s="15">
        <f>MAX(ROUND(K85+IF(P85&lt;GLYCT3_MIN,-INCR_ALGO*IF(O85&gt;10,2,1),0)+IF(AND(P85&gt;=GLYCT3_MAX,P84&gt;=GLYCT3_MAX,P83&gt;=GLYCT3_MAX),INCR_ALGO*IF(O85&gt;10,2,1),0),2),0)</f>
        <v>1</v>
      </c>
      <c r="L86" s="15">
        <v>0</v>
      </c>
      <c r="M86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86" s="20">
        <f>Tableau25[[#This Row],[Algo (M)]]*Tableau25[[#This Row],[Glucides (M)]]/10</f>
        <v>0</v>
      </c>
      <c r="O86" s="20">
        <f>ROUND(2*Tableau25[[#This Row],[Calcul NR (M)]],0)/2+Tableau25[[#This Row],[Correction (M)]]</f>
        <v>0</v>
      </c>
      <c r="P86" s="13">
        <v>100</v>
      </c>
      <c r="Q86" s="18">
        <v>100</v>
      </c>
      <c r="R86" s="16">
        <f>MAX(ROUND(R85+IF(X85&lt;GLYCT3_MIN,-INCR_ALGO*IF(V85&gt;10,2,1),0)+IF(AND(X85&gt;GLYCT3_MAX,X84&gt;GLYCT3_MAX,X83&gt;GLYCT3_MAX),INCR_ALGO*IF(V85&gt;10,2,1),0),2),0)</f>
        <v>1</v>
      </c>
      <c r="S86" s="16">
        <v>0</v>
      </c>
      <c r="T86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86" s="21">
        <f>Tableau25[[#This Row],[Algo (S)]]*Tableau25[[#This Row],[Glucides (S)]]/10</f>
        <v>0</v>
      </c>
      <c r="V86" s="21">
        <f>ROUND(2*Tableau25[[#This Row],[Calcul NR (S)]],0)/2+Tableau25[[#This Row],[Correction (S)]]</f>
        <v>0</v>
      </c>
      <c r="W86" s="16">
        <v>10</v>
      </c>
      <c r="X86" s="18">
        <v>100</v>
      </c>
      <c r="Y86" s="21"/>
      <c r="Z86" s="22"/>
    </row>
    <row r="87" spans="1:26" x14ac:dyDescent="0.3">
      <c r="A87" s="36" t="s">
        <v>28</v>
      </c>
      <c r="B87" s="37">
        <v>45376</v>
      </c>
      <c r="C87" s="11">
        <v>100</v>
      </c>
      <c r="D87" s="19">
        <f>MAX(ROUND(D86+IF(I86&lt;GLYCT3_MIN,-INCR_ALGO*IF(H86&gt;10,2,1),0)+IF(AND(I86&gt;=GLYCT3_MAX,I85&gt;=GLYCT3_MAX,I84&gt;=GLYCT3_MAX),INCR_ALGO*IF(H86&gt;10,2,1),0),2),0)</f>
        <v>1</v>
      </c>
      <c r="E87" s="14">
        <v>0</v>
      </c>
      <c r="F87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87" s="29">
        <f>Tableau25[[#This Row],[Algo]]*Tableau25[[#This Row],[Glucides]]/10</f>
        <v>0</v>
      </c>
      <c r="H87" s="19">
        <f>ROUND(2*Tableau25[[#This Row],[Calcul NR]],0)/2+Tableau25[[#This Row],[Correction]]</f>
        <v>0</v>
      </c>
      <c r="I87" s="11">
        <v>100</v>
      </c>
      <c r="J87" s="13">
        <v>100</v>
      </c>
      <c r="K87" s="15">
        <f>MAX(ROUND(K86+IF(P86&lt;GLYCT3_MIN,-INCR_ALGO*IF(O86&gt;10,2,1),0)+IF(AND(P86&gt;=GLYCT3_MAX,P85&gt;=GLYCT3_MAX,P84&gt;=GLYCT3_MAX),INCR_ALGO*IF(O86&gt;10,2,1),0),2),0)</f>
        <v>1</v>
      </c>
      <c r="L87" s="15">
        <v>0</v>
      </c>
      <c r="M87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87" s="20">
        <f>Tableau25[[#This Row],[Algo (M)]]*Tableau25[[#This Row],[Glucides (M)]]/10</f>
        <v>0</v>
      </c>
      <c r="O87" s="20">
        <f>ROUND(2*Tableau25[[#This Row],[Calcul NR (M)]],0)/2+Tableau25[[#This Row],[Correction (M)]]</f>
        <v>0</v>
      </c>
      <c r="P87" s="13">
        <v>100</v>
      </c>
      <c r="Q87" s="18">
        <v>100</v>
      </c>
      <c r="R87" s="16">
        <f>MAX(ROUND(R86+IF(X86&lt;GLYCT3_MIN,-INCR_ALGO*IF(V86&gt;10,2,1),0)+IF(AND(X86&gt;GLYCT3_MAX,X85&gt;GLYCT3_MAX,X84&gt;GLYCT3_MAX),INCR_ALGO*IF(V86&gt;10,2,1),0),2),0)</f>
        <v>1</v>
      </c>
      <c r="S87" s="16">
        <v>0</v>
      </c>
      <c r="T87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87" s="21">
        <f>Tableau25[[#This Row],[Algo (S)]]*Tableau25[[#This Row],[Glucides (S)]]/10</f>
        <v>0</v>
      </c>
      <c r="V87" s="21">
        <f>ROUND(2*Tableau25[[#This Row],[Calcul NR (S)]],0)/2+Tableau25[[#This Row],[Correction (S)]]</f>
        <v>0</v>
      </c>
      <c r="W87" s="16">
        <v>10</v>
      </c>
      <c r="X87" s="18">
        <v>100</v>
      </c>
      <c r="Y87" s="21"/>
      <c r="Z87" s="22"/>
    </row>
    <row r="88" spans="1:26" x14ac:dyDescent="0.3">
      <c r="A88" s="36" t="s">
        <v>27</v>
      </c>
      <c r="B88" s="37">
        <v>45377</v>
      </c>
      <c r="C88" s="11">
        <v>100</v>
      </c>
      <c r="D88" s="19">
        <f>MAX(ROUND(D87+IF(I87&lt;GLYCT3_MIN,-INCR_ALGO*IF(H87&gt;10,2,1),0)+IF(AND(I87&gt;=GLYCT3_MAX,I86&gt;=GLYCT3_MAX,I85&gt;=GLYCT3_MAX),INCR_ALGO*IF(H87&gt;10,2,1),0),2),0)</f>
        <v>1</v>
      </c>
      <c r="E88" s="14">
        <v>0</v>
      </c>
      <c r="F88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88" s="29">
        <f>Tableau25[[#This Row],[Algo]]*Tableau25[[#This Row],[Glucides]]/10</f>
        <v>0</v>
      </c>
      <c r="H88" s="19">
        <f>ROUND(2*Tableau25[[#This Row],[Calcul NR]],0)/2+Tableau25[[#This Row],[Correction]]</f>
        <v>0</v>
      </c>
      <c r="I88" s="11">
        <v>100</v>
      </c>
      <c r="J88" s="13">
        <v>100</v>
      </c>
      <c r="K88" s="15">
        <f>MAX(ROUND(K87+IF(P87&lt;GLYCT3_MIN,-INCR_ALGO*IF(O87&gt;10,2,1),0)+IF(AND(P87&gt;=GLYCT3_MAX,P86&gt;=GLYCT3_MAX,P85&gt;=GLYCT3_MAX),INCR_ALGO*IF(O87&gt;10,2,1),0),2),0)</f>
        <v>1</v>
      </c>
      <c r="L88" s="15">
        <v>0</v>
      </c>
      <c r="M88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88" s="20">
        <f>Tableau25[[#This Row],[Algo (M)]]*Tableau25[[#This Row],[Glucides (M)]]/10</f>
        <v>0</v>
      </c>
      <c r="O88" s="20">
        <f>ROUND(2*Tableau25[[#This Row],[Calcul NR (M)]],0)/2+Tableau25[[#This Row],[Correction (M)]]</f>
        <v>0</v>
      </c>
      <c r="P88" s="13">
        <v>100</v>
      </c>
      <c r="Q88" s="18">
        <v>100</v>
      </c>
      <c r="R88" s="16">
        <f>MAX(ROUND(R87+IF(X87&lt;GLYCT3_MIN,-INCR_ALGO*IF(V87&gt;10,2,1),0)+IF(AND(X87&gt;GLYCT3_MAX,X86&gt;GLYCT3_MAX,X85&gt;GLYCT3_MAX),INCR_ALGO*IF(V87&gt;10,2,1),0),2),0)</f>
        <v>1</v>
      </c>
      <c r="S88" s="16">
        <v>0</v>
      </c>
      <c r="T88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88" s="21">
        <f>Tableau25[[#This Row],[Algo (S)]]*Tableau25[[#This Row],[Glucides (S)]]/10</f>
        <v>0</v>
      </c>
      <c r="V88" s="21">
        <f>ROUND(2*Tableau25[[#This Row],[Calcul NR (S)]],0)/2+Tableau25[[#This Row],[Correction (S)]]</f>
        <v>0</v>
      </c>
      <c r="W88" s="16">
        <v>10</v>
      </c>
      <c r="X88" s="18">
        <v>100</v>
      </c>
      <c r="Y88" s="21"/>
      <c r="Z88" s="22"/>
    </row>
    <row r="89" spans="1:26" x14ac:dyDescent="0.3">
      <c r="A89" s="36" t="s">
        <v>33</v>
      </c>
      <c r="B89" s="37">
        <v>45378</v>
      </c>
      <c r="C89" s="11">
        <v>100</v>
      </c>
      <c r="D89" s="19">
        <f>MAX(ROUND(D88+IF(I88&lt;GLYCT3_MIN,-INCR_ALGO*IF(H88&gt;10,2,1),0)+IF(AND(I88&gt;=GLYCT3_MAX,I87&gt;=GLYCT3_MAX,I86&gt;=GLYCT3_MAX),INCR_ALGO*IF(H88&gt;10,2,1),0),2),0)</f>
        <v>1</v>
      </c>
      <c r="E89" s="14">
        <v>0</v>
      </c>
      <c r="F89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89" s="29">
        <f>Tableau25[[#This Row],[Algo]]*Tableau25[[#This Row],[Glucides]]/10</f>
        <v>0</v>
      </c>
      <c r="H89" s="19">
        <f>ROUND(2*Tableau25[[#This Row],[Calcul NR]],0)/2+Tableau25[[#This Row],[Correction]]</f>
        <v>0</v>
      </c>
      <c r="I89" s="11">
        <v>100</v>
      </c>
      <c r="J89" s="13">
        <v>100</v>
      </c>
      <c r="K89" s="15">
        <f>MAX(ROUND(K88+IF(P88&lt;GLYCT3_MIN,-INCR_ALGO*IF(O88&gt;10,2,1),0)+IF(AND(P88&gt;=GLYCT3_MAX,P87&gt;=GLYCT3_MAX,P86&gt;=GLYCT3_MAX),INCR_ALGO*IF(O88&gt;10,2,1),0),2),0)</f>
        <v>1</v>
      </c>
      <c r="L89" s="15">
        <v>0</v>
      </c>
      <c r="M89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89" s="20">
        <f>Tableau25[[#This Row],[Algo (M)]]*Tableau25[[#This Row],[Glucides (M)]]/10</f>
        <v>0</v>
      </c>
      <c r="O89" s="20">
        <f>ROUND(2*Tableau25[[#This Row],[Calcul NR (M)]],0)/2+Tableau25[[#This Row],[Correction (M)]]</f>
        <v>0</v>
      </c>
      <c r="P89" s="13">
        <v>100</v>
      </c>
      <c r="Q89" s="18">
        <v>100</v>
      </c>
      <c r="R89" s="16">
        <f>MAX(ROUND(R88+IF(X88&lt;GLYCT3_MIN,-INCR_ALGO*IF(V88&gt;10,2,1),0)+IF(AND(X88&gt;GLYCT3_MAX,X87&gt;GLYCT3_MAX,X86&gt;GLYCT3_MAX),INCR_ALGO*IF(V88&gt;10,2,1),0),2),0)</f>
        <v>1</v>
      </c>
      <c r="S89" s="16">
        <v>0</v>
      </c>
      <c r="T89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89" s="21">
        <f>Tableau25[[#This Row],[Algo (S)]]*Tableau25[[#This Row],[Glucides (S)]]/10</f>
        <v>0</v>
      </c>
      <c r="V89" s="21">
        <f>ROUND(2*Tableau25[[#This Row],[Calcul NR (S)]],0)/2+Tableau25[[#This Row],[Correction (S)]]</f>
        <v>0</v>
      </c>
      <c r="W89" s="16">
        <v>10</v>
      </c>
      <c r="X89" s="18">
        <v>100</v>
      </c>
      <c r="Y89" s="21"/>
      <c r="Z89" s="22"/>
    </row>
    <row r="90" spans="1:26" x14ac:dyDescent="0.3">
      <c r="A90" s="36" t="s">
        <v>29</v>
      </c>
      <c r="B90" s="37">
        <v>45379</v>
      </c>
      <c r="C90" s="11">
        <v>100</v>
      </c>
      <c r="D90" s="19">
        <f>MAX(ROUND(D89+IF(I89&lt;GLYCT3_MIN,-INCR_ALGO*IF(H89&gt;10,2,1),0)+IF(AND(I89&gt;=GLYCT3_MAX,I88&gt;=GLYCT3_MAX,I87&gt;=GLYCT3_MAX),INCR_ALGO*IF(H89&gt;10,2,1),0),2),0)</f>
        <v>1</v>
      </c>
      <c r="E90" s="14">
        <v>0</v>
      </c>
      <c r="F90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90" s="29">
        <f>Tableau25[[#This Row],[Algo]]*Tableau25[[#This Row],[Glucides]]/10</f>
        <v>0</v>
      </c>
      <c r="H90" s="19">
        <f>ROUND(2*Tableau25[[#This Row],[Calcul NR]],0)/2+Tableau25[[#This Row],[Correction]]</f>
        <v>0</v>
      </c>
      <c r="I90" s="11">
        <v>100</v>
      </c>
      <c r="J90" s="13">
        <v>100</v>
      </c>
      <c r="K90" s="15">
        <f>MAX(ROUND(K89+IF(P89&lt;GLYCT3_MIN,-INCR_ALGO*IF(O89&gt;10,2,1),0)+IF(AND(P89&gt;=GLYCT3_MAX,P88&gt;=GLYCT3_MAX,P87&gt;=GLYCT3_MAX),INCR_ALGO*IF(O89&gt;10,2,1),0),2),0)</f>
        <v>1</v>
      </c>
      <c r="L90" s="15">
        <v>0</v>
      </c>
      <c r="M90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90" s="20">
        <f>Tableau25[[#This Row],[Algo (M)]]*Tableau25[[#This Row],[Glucides (M)]]/10</f>
        <v>0</v>
      </c>
      <c r="O90" s="20">
        <f>ROUND(2*Tableau25[[#This Row],[Calcul NR (M)]],0)/2+Tableau25[[#This Row],[Correction (M)]]</f>
        <v>0</v>
      </c>
      <c r="P90" s="13">
        <v>100</v>
      </c>
      <c r="Q90" s="18">
        <v>100</v>
      </c>
      <c r="R90" s="16">
        <f>MAX(ROUND(R89+IF(X89&lt;GLYCT3_MIN,-INCR_ALGO*IF(V89&gt;10,2,1),0)+IF(AND(X89&gt;GLYCT3_MAX,X88&gt;GLYCT3_MAX,X87&gt;GLYCT3_MAX),INCR_ALGO*IF(V89&gt;10,2,1),0),2),0)</f>
        <v>1</v>
      </c>
      <c r="S90" s="16">
        <v>0</v>
      </c>
      <c r="T90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90" s="21">
        <f>Tableau25[[#This Row],[Algo (S)]]*Tableau25[[#This Row],[Glucides (S)]]/10</f>
        <v>0</v>
      </c>
      <c r="V90" s="21">
        <f>ROUND(2*Tableau25[[#This Row],[Calcul NR (S)]],0)/2+Tableau25[[#This Row],[Correction (S)]]</f>
        <v>0</v>
      </c>
      <c r="W90" s="16">
        <v>10</v>
      </c>
      <c r="X90" s="18">
        <v>100</v>
      </c>
      <c r="Y90" s="21"/>
      <c r="Z90" s="22"/>
    </row>
    <row r="91" spans="1:26" x14ac:dyDescent="0.3">
      <c r="A91" s="36" t="s">
        <v>30</v>
      </c>
      <c r="B91" s="37">
        <v>45380</v>
      </c>
      <c r="C91" s="11">
        <v>100</v>
      </c>
      <c r="D91" s="19">
        <f>MAX(ROUND(D90+IF(I90&lt;GLYCT3_MIN,-INCR_ALGO*IF(H90&gt;10,2,1),0)+IF(AND(I90&gt;=GLYCT3_MAX,I89&gt;=GLYCT3_MAX,I88&gt;=GLYCT3_MAX),INCR_ALGO*IF(H90&gt;10,2,1),0),2),0)</f>
        <v>1</v>
      </c>
      <c r="E91" s="14">
        <v>0</v>
      </c>
      <c r="F91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91" s="29">
        <f>Tableau25[[#This Row],[Algo]]*Tableau25[[#This Row],[Glucides]]/10</f>
        <v>0</v>
      </c>
      <c r="H91" s="19">
        <f>ROUND(2*Tableau25[[#This Row],[Calcul NR]],0)/2+Tableau25[[#This Row],[Correction]]</f>
        <v>0</v>
      </c>
      <c r="I91" s="11">
        <v>100</v>
      </c>
      <c r="J91" s="13">
        <v>100</v>
      </c>
      <c r="K91" s="15">
        <f>MAX(ROUND(K90+IF(P90&lt;GLYCT3_MIN,-INCR_ALGO*IF(O90&gt;10,2,1),0)+IF(AND(P90&gt;=GLYCT3_MAX,P89&gt;=GLYCT3_MAX,P88&gt;=GLYCT3_MAX),INCR_ALGO*IF(O90&gt;10,2,1),0),2),0)</f>
        <v>1</v>
      </c>
      <c r="L91" s="15">
        <v>0</v>
      </c>
      <c r="M91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91" s="20">
        <f>Tableau25[[#This Row],[Algo (M)]]*Tableau25[[#This Row],[Glucides (M)]]/10</f>
        <v>0</v>
      </c>
      <c r="O91" s="20">
        <f>ROUND(2*Tableau25[[#This Row],[Calcul NR (M)]],0)/2+Tableau25[[#This Row],[Correction (M)]]</f>
        <v>0</v>
      </c>
      <c r="P91" s="13">
        <v>100</v>
      </c>
      <c r="Q91" s="18">
        <v>100</v>
      </c>
      <c r="R91" s="16">
        <f>MAX(ROUND(R90+IF(X90&lt;GLYCT3_MIN,-INCR_ALGO*IF(V90&gt;10,2,1),0)+IF(AND(X90&gt;GLYCT3_MAX,X89&gt;GLYCT3_MAX,X88&gt;GLYCT3_MAX),INCR_ALGO*IF(V90&gt;10,2,1),0),2),0)</f>
        <v>1</v>
      </c>
      <c r="S91" s="16">
        <v>0</v>
      </c>
      <c r="T91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91" s="21">
        <f>Tableau25[[#This Row],[Algo (S)]]*Tableau25[[#This Row],[Glucides (S)]]/10</f>
        <v>0</v>
      </c>
      <c r="V91" s="21">
        <f>ROUND(2*Tableau25[[#This Row],[Calcul NR (S)]],0)/2+Tableau25[[#This Row],[Correction (S)]]</f>
        <v>0</v>
      </c>
      <c r="W91" s="16">
        <v>10</v>
      </c>
      <c r="X91" s="18">
        <v>100</v>
      </c>
      <c r="Y91" s="21"/>
      <c r="Z91" s="22"/>
    </row>
    <row r="92" spans="1:26" x14ac:dyDescent="0.3">
      <c r="A92" s="36" t="s">
        <v>31</v>
      </c>
      <c r="B92" s="37">
        <v>45381</v>
      </c>
      <c r="C92" s="11">
        <v>100</v>
      </c>
      <c r="D92" s="19">
        <f>MAX(ROUND(D91+IF(I91&lt;GLYCT3_MIN,-INCR_ALGO*IF(H91&gt;10,2,1),0)+IF(AND(I91&gt;=GLYCT3_MAX,I90&gt;=GLYCT3_MAX,I89&gt;=GLYCT3_MAX),INCR_ALGO*IF(H91&gt;10,2,1),0),2),0)</f>
        <v>1</v>
      </c>
      <c r="E92" s="14">
        <v>0</v>
      </c>
      <c r="F92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92" s="29">
        <f>Tableau25[[#This Row],[Algo]]*Tableau25[[#This Row],[Glucides]]/10</f>
        <v>0</v>
      </c>
      <c r="H92" s="19">
        <f>ROUND(2*Tableau25[[#This Row],[Calcul NR]],0)/2+Tableau25[[#This Row],[Correction]]</f>
        <v>0</v>
      </c>
      <c r="I92" s="11">
        <v>100</v>
      </c>
      <c r="J92" s="13">
        <v>100</v>
      </c>
      <c r="K92" s="15">
        <f>MAX(ROUND(K91+IF(P91&lt;GLYCT3_MIN,-INCR_ALGO*IF(O91&gt;10,2,1),0)+IF(AND(P91&gt;=GLYCT3_MAX,P90&gt;=GLYCT3_MAX,P89&gt;=GLYCT3_MAX),INCR_ALGO*IF(O91&gt;10,2,1),0),2),0)</f>
        <v>1</v>
      </c>
      <c r="L92" s="15">
        <v>0</v>
      </c>
      <c r="M92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92" s="20">
        <f>Tableau25[[#This Row],[Algo (M)]]*Tableau25[[#This Row],[Glucides (M)]]/10</f>
        <v>0</v>
      </c>
      <c r="O92" s="20">
        <f>ROUND(2*Tableau25[[#This Row],[Calcul NR (M)]],0)/2+Tableau25[[#This Row],[Correction (M)]]</f>
        <v>0</v>
      </c>
      <c r="P92" s="13">
        <v>100</v>
      </c>
      <c r="Q92" s="18">
        <v>100</v>
      </c>
      <c r="R92" s="16">
        <f>MAX(ROUND(R91+IF(X91&lt;GLYCT3_MIN,-INCR_ALGO*IF(V91&gt;10,2,1),0)+IF(AND(X91&gt;GLYCT3_MAX,X90&gt;GLYCT3_MAX,X89&gt;GLYCT3_MAX),INCR_ALGO*IF(V91&gt;10,2,1),0),2),0)</f>
        <v>1</v>
      </c>
      <c r="S92" s="16">
        <v>0</v>
      </c>
      <c r="T92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92" s="21">
        <f>Tableau25[[#This Row],[Algo (S)]]*Tableau25[[#This Row],[Glucides (S)]]/10</f>
        <v>0</v>
      </c>
      <c r="V92" s="21">
        <f>ROUND(2*Tableau25[[#This Row],[Calcul NR (S)]],0)/2+Tableau25[[#This Row],[Correction (S)]]</f>
        <v>0</v>
      </c>
      <c r="W92" s="16">
        <v>10</v>
      </c>
      <c r="X92" s="18">
        <v>100</v>
      </c>
      <c r="Y92" s="21"/>
      <c r="Z92" s="22"/>
    </row>
    <row r="93" spans="1:26" x14ac:dyDescent="0.3">
      <c r="A93" s="36" t="s">
        <v>32</v>
      </c>
      <c r="B93" s="37">
        <v>45382</v>
      </c>
      <c r="C93" s="11">
        <v>100</v>
      </c>
      <c r="D93" s="19">
        <f>MAX(ROUND(D92+IF(I92&lt;GLYCT3_MIN,-INCR_ALGO*IF(H92&gt;10,2,1),0)+IF(AND(I92&gt;=GLYCT3_MAX,I91&gt;=GLYCT3_MAX,I90&gt;=GLYCT3_MAX),INCR_ALGO*IF(H92&gt;10,2,1),0),2),0)</f>
        <v>1</v>
      </c>
      <c r="E93" s="14">
        <v>0</v>
      </c>
      <c r="F93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93" s="29">
        <f>Tableau25[[#This Row],[Algo]]*Tableau25[[#This Row],[Glucides]]/10</f>
        <v>0</v>
      </c>
      <c r="H93" s="19">
        <f>ROUND(2*Tableau25[[#This Row],[Calcul NR]],0)/2+Tableau25[[#This Row],[Correction]]</f>
        <v>0</v>
      </c>
      <c r="I93" s="11">
        <v>100</v>
      </c>
      <c r="J93" s="13">
        <v>100</v>
      </c>
      <c r="K93" s="15">
        <f>MAX(ROUND(K92+IF(P92&lt;GLYCT3_MIN,-INCR_ALGO*IF(O92&gt;10,2,1),0)+IF(AND(P92&gt;=GLYCT3_MAX,P91&gt;=GLYCT3_MAX,P90&gt;=GLYCT3_MAX),INCR_ALGO*IF(O92&gt;10,2,1),0),2),0)</f>
        <v>1</v>
      </c>
      <c r="L93" s="15">
        <v>0</v>
      </c>
      <c r="M93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93" s="20">
        <f>Tableau25[[#This Row],[Algo (M)]]*Tableau25[[#This Row],[Glucides (M)]]/10</f>
        <v>0</v>
      </c>
      <c r="O93" s="20">
        <f>ROUND(2*Tableau25[[#This Row],[Calcul NR (M)]],0)/2+Tableau25[[#This Row],[Correction (M)]]</f>
        <v>0</v>
      </c>
      <c r="P93" s="13">
        <v>100</v>
      </c>
      <c r="Q93" s="18">
        <v>100</v>
      </c>
      <c r="R93" s="16">
        <f>MAX(ROUND(R92+IF(X92&lt;GLYCT3_MIN,-INCR_ALGO*IF(V92&gt;10,2,1),0)+IF(AND(X92&gt;GLYCT3_MAX,X91&gt;GLYCT3_MAX,X90&gt;GLYCT3_MAX),INCR_ALGO*IF(V92&gt;10,2,1),0),2),0)</f>
        <v>1</v>
      </c>
      <c r="S93" s="16">
        <v>0</v>
      </c>
      <c r="T93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93" s="21">
        <f>Tableau25[[#This Row],[Algo (S)]]*Tableau25[[#This Row],[Glucides (S)]]/10</f>
        <v>0</v>
      </c>
      <c r="V93" s="21">
        <f>ROUND(2*Tableau25[[#This Row],[Calcul NR (S)]],0)/2+Tableau25[[#This Row],[Correction (S)]]</f>
        <v>0</v>
      </c>
      <c r="W93" s="16">
        <v>10</v>
      </c>
      <c r="X93" s="18">
        <v>100</v>
      </c>
      <c r="Y93" s="21"/>
      <c r="Z93" s="22"/>
    </row>
    <row r="94" spans="1:26" x14ac:dyDescent="0.3">
      <c r="A94" s="36" t="s">
        <v>28</v>
      </c>
      <c r="B94" s="37">
        <v>45383</v>
      </c>
      <c r="C94" s="11">
        <v>100</v>
      </c>
      <c r="D94" s="19">
        <f>MAX(ROUND(D93+IF(I93&lt;GLYCT3_MIN,-INCR_ALGO*IF(H93&gt;10,2,1),0)+IF(AND(I93&gt;=GLYCT3_MAX,I92&gt;=GLYCT3_MAX,I91&gt;=GLYCT3_MAX),INCR_ALGO*IF(H93&gt;10,2,1),0),2),0)</f>
        <v>1</v>
      </c>
      <c r="E94" s="14">
        <v>0</v>
      </c>
      <c r="F94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94" s="29">
        <f>Tableau25[[#This Row],[Algo]]*Tableau25[[#This Row],[Glucides]]/10</f>
        <v>0</v>
      </c>
      <c r="H94" s="19">
        <f>ROUND(2*Tableau25[[#This Row],[Calcul NR]],0)/2+Tableau25[[#This Row],[Correction]]</f>
        <v>0</v>
      </c>
      <c r="I94" s="11">
        <v>100</v>
      </c>
      <c r="J94" s="13">
        <v>100</v>
      </c>
      <c r="K94" s="15">
        <f>MAX(ROUND(K93+IF(P93&lt;GLYCT3_MIN,-INCR_ALGO*IF(O93&gt;10,2,1),0)+IF(AND(P93&gt;=GLYCT3_MAX,P92&gt;=GLYCT3_MAX,P91&gt;=GLYCT3_MAX),INCR_ALGO*IF(O93&gt;10,2,1),0),2),0)</f>
        <v>1</v>
      </c>
      <c r="L94" s="15">
        <v>0</v>
      </c>
      <c r="M94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94" s="20">
        <f>Tableau25[[#This Row],[Algo (M)]]*Tableau25[[#This Row],[Glucides (M)]]/10</f>
        <v>0</v>
      </c>
      <c r="O94" s="20">
        <f>ROUND(2*Tableau25[[#This Row],[Calcul NR (M)]],0)/2+Tableau25[[#This Row],[Correction (M)]]</f>
        <v>0</v>
      </c>
      <c r="P94" s="13">
        <v>100</v>
      </c>
      <c r="Q94" s="18">
        <v>100</v>
      </c>
      <c r="R94" s="16">
        <f>MAX(ROUND(R93+IF(X93&lt;GLYCT3_MIN,-INCR_ALGO*IF(V93&gt;10,2,1),0)+IF(AND(X93&gt;GLYCT3_MAX,X92&gt;GLYCT3_MAX,X91&gt;GLYCT3_MAX),INCR_ALGO*IF(V93&gt;10,2,1),0),2),0)</f>
        <v>1</v>
      </c>
      <c r="S94" s="16">
        <v>0</v>
      </c>
      <c r="T94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94" s="21">
        <f>Tableau25[[#This Row],[Algo (S)]]*Tableau25[[#This Row],[Glucides (S)]]/10</f>
        <v>0</v>
      </c>
      <c r="V94" s="21">
        <f>ROUND(2*Tableau25[[#This Row],[Calcul NR (S)]],0)/2+Tableau25[[#This Row],[Correction (S)]]</f>
        <v>0</v>
      </c>
      <c r="W94" s="16">
        <v>10</v>
      </c>
      <c r="X94" s="18">
        <v>100</v>
      </c>
      <c r="Y94" s="21"/>
      <c r="Z94" s="22"/>
    </row>
    <row r="95" spans="1:26" x14ac:dyDescent="0.3">
      <c r="A95" s="36" t="s">
        <v>27</v>
      </c>
      <c r="B95" s="37">
        <v>45384</v>
      </c>
      <c r="C95" s="11">
        <v>100</v>
      </c>
      <c r="D95" s="19">
        <f>MAX(ROUND(D94+IF(I94&lt;GLYCT3_MIN,-INCR_ALGO*IF(H94&gt;10,2,1),0)+IF(AND(I94&gt;=GLYCT3_MAX,I93&gt;=GLYCT3_MAX,I92&gt;=GLYCT3_MAX),INCR_ALGO*IF(H94&gt;10,2,1),0),2),0)</f>
        <v>1</v>
      </c>
      <c r="E95" s="14">
        <v>0</v>
      </c>
      <c r="F95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95" s="29">
        <f>Tableau25[[#This Row],[Algo]]*Tableau25[[#This Row],[Glucides]]/10</f>
        <v>0</v>
      </c>
      <c r="H95" s="19">
        <f>ROUND(2*Tableau25[[#This Row],[Calcul NR]],0)/2+Tableau25[[#This Row],[Correction]]</f>
        <v>0</v>
      </c>
      <c r="I95" s="11">
        <v>100</v>
      </c>
      <c r="J95" s="13">
        <v>100</v>
      </c>
      <c r="K95" s="15">
        <f>MAX(ROUND(K94+IF(P94&lt;GLYCT3_MIN,-INCR_ALGO*IF(O94&gt;10,2,1),0)+IF(AND(P94&gt;=GLYCT3_MAX,P93&gt;=GLYCT3_MAX,P92&gt;=GLYCT3_MAX),INCR_ALGO*IF(O94&gt;10,2,1),0),2),0)</f>
        <v>1</v>
      </c>
      <c r="L95" s="15">
        <v>0</v>
      </c>
      <c r="M95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95" s="20">
        <f>Tableau25[[#This Row],[Algo (M)]]*Tableau25[[#This Row],[Glucides (M)]]/10</f>
        <v>0</v>
      </c>
      <c r="O95" s="20">
        <f>ROUND(2*Tableau25[[#This Row],[Calcul NR (M)]],0)/2+Tableau25[[#This Row],[Correction (M)]]</f>
        <v>0</v>
      </c>
      <c r="P95" s="13">
        <v>100</v>
      </c>
      <c r="Q95" s="18">
        <v>100</v>
      </c>
      <c r="R95" s="16">
        <f>MAX(ROUND(R94+IF(X94&lt;GLYCT3_MIN,-INCR_ALGO*IF(V94&gt;10,2,1),0)+IF(AND(X94&gt;GLYCT3_MAX,X93&gt;GLYCT3_MAX,X92&gt;GLYCT3_MAX),INCR_ALGO*IF(V94&gt;10,2,1),0),2),0)</f>
        <v>1</v>
      </c>
      <c r="S95" s="16">
        <v>0</v>
      </c>
      <c r="T95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95" s="21">
        <f>Tableau25[[#This Row],[Algo (S)]]*Tableau25[[#This Row],[Glucides (S)]]/10</f>
        <v>0</v>
      </c>
      <c r="V95" s="21">
        <f>ROUND(2*Tableau25[[#This Row],[Calcul NR (S)]],0)/2+Tableau25[[#This Row],[Correction (S)]]</f>
        <v>0</v>
      </c>
      <c r="W95" s="16">
        <v>10</v>
      </c>
      <c r="X95" s="18">
        <v>100</v>
      </c>
      <c r="Y95" s="21"/>
      <c r="Z95" s="22"/>
    </row>
    <row r="96" spans="1:26" x14ac:dyDescent="0.3">
      <c r="A96" s="36" t="s">
        <v>33</v>
      </c>
      <c r="B96" s="37">
        <v>45385</v>
      </c>
      <c r="C96" s="11">
        <v>100</v>
      </c>
      <c r="D96" s="19">
        <f>MAX(ROUND(D95+IF(I95&lt;GLYCT3_MIN,-INCR_ALGO*IF(H95&gt;10,2,1),0)+IF(AND(I95&gt;=GLYCT3_MAX,I94&gt;=GLYCT3_MAX,I93&gt;=GLYCT3_MAX),INCR_ALGO*IF(H95&gt;10,2,1),0),2),0)</f>
        <v>1</v>
      </c>
      <c r="E96" s="14">
        <v>0</v>
      </c>
      <c r="F96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96" s="29">
        <f>Tableau25[[#This Row],[Algo]]*Tableau25[[#This Row],[Glucides]]/10</f>
        <v>0</v>
      </c>
      <c r="H96" s="19">
        <f>ROUND(2*Tableau25[[#This Row],[Calcul NR]],0)/2+Tableau25[[#This Row],[Correction]]</f>
        <v>0</v>
      </c>
      <c r="I96" s="11">
        <v>100</v>
      </c>
      <c r="J96" s="13">
        <v>100</v>
      </c>
      <c r="K96" s="15">
        <f>MAX(ROUND(K95+IF(P95&lt;GLYCT3_MIN,-INCR_ALGO*IF(O95&gt;10,2,1),0)+IF(AND(P95&gt;=GLYCT3_MAX,P94&gt;=GLYCT3_MAX,P93&gt;=GLYCT3_MAX),INCR_ALGO*IF(O95&gt;10,2,1),0),2),0)</f>
        <v>1</v>
      </c>
      <c r="L96" s="15">
        <v>0</v>
      </c>
      <c r="M96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96" s="20">
        <f>Tableau25[[#This Row],[Algo (M)]]*Tableau25[[#This Row],[Glucides (M)]]/10</f>
        <v>0</v>
      </c>
      <c r="O96" s="20">
        <f>ROUND(2*Tableau25[[#This Row],[Calcul NR (M)]],0)/2+Tableau25[[#This Row],[Correction (M)]]</f>
        <v>0</v>
      </c>
      <c r="P96" s="13">
        <v>100</v>
      </c>
      <c r="Q96" s="18">
        <v>100</v>
      </c>
      <c r="R96" s="16">
        <f>MAX(ROUND(R95+IF(X95&lt;GLYCT3_MIN,-INCR_ALGO*IF(V95&gt;10,2,1),0)+IF(AND(X95&gt;GLYCT3_MAX,X94&gt;GLYCT3_MAX,X93&gt;GLYCT3_MAX),INCR_ALGO*IF(V95&gt;10,2,1),0),2),0)</f>
        <v>1</v>
      </c>
      <c r="S96" s="16">
        <v>0</v>
      </c>
      <c r="T96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96" s="21">
        <f>Tableau25[[#This Row],[Algo (S)]]*Tableau25[[#This Row],[Glucides (S)]]/10</f>
        <v>0</v>
      </c>
      <c r="V96" s="21">
        <f>ROUND(2*Tableau25[[#This Row],[Calcul NR (S)]],0)/2+Tableau25[[#This Row],[Correction (S)]]</f>
        <v>0</v>
      </c>
      <c r="W96" s="16">
        <v>10</v>
      </c>
      <c r="X96" s="18">
        <v>100</v>
      </c>
      <c r="Y96" s="21"/>
      <c r="Z96" s="22"/>
    </row>
    <row r="97" spans="1:26" x14ac:dyDescent="0.3">
      <c r="A97" s="36" t="s">
        <v>29</v>
      </c>
      <c r="B97" s="37">
        <v>45386</v>
      </c>
      <c r="C97" s="11">
        <v>100</v>
      </c>
      <c r="D97" s="19">
        <f>MAX(ROUND(D96+IF(I96&lt;GLYCT3_MIN,-INCR_ALGO*IF(H96&gt;10,2,1),0)+IF(AND(I96&gt;=GLYCT3_MAX,I95&gt;=GLYCT3_MAX,I94&gt;=GLYCT3_MAX),INCR_ALGO*IF(H96&gt;10,2,1),0),2),0)</f>
        <v>1</v>
      </c>
      <c r="E97" s="14">
        <v>0</v>
      </c>
      <c r="F97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97" s="29">
        <f>Tableau25[[#This Row],[Algo]]*Tableau25[[#This Row],[Glucides]]/10</f>
        <v>0</v>
      </c>
      <c r="H97" s="19">
        <f>ROUND(2*Tableau25[[#This Row],[Calcul NR]],0)/2+Tableau25[[#This Row],[Correction]]</f>
        <v>0</v>
      </c>
      <c r="I97" s="11">
        <v>100</v>
      </c>
      <c r="J97" s="13">
        <v>100</v>
      </c>
      <c r="K97" s="15">
        <f>MAX(ROUND(K96+IF(P96&lt;GLYCT3_MIN,-INCR_ALGO*IF(O96&gt;10,2,1),0)+IF(AND(P96&gt;=GLYCT3_MAX,P95&gt;=GLYCT3_MAX,P94&gt;=GLYCT3_MAX),INCR_ALGO*IF(O96&gt;10,2,1),0),2),0)</f>
        <v>1</v>
      </c>
      <c r="L97" s="15">
        <v>0</v>
      </c>
      <c r="M97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97" s="20">
        <f>Tableau25[[#This Row],[Algo (M)]]*Tableau25[[#This Row],[Glucides (M)]]/10</f>
        <v>0</v>
      </c>
      <c r="O97" s="20">
        <f>ROUND(2*Tableau25[[#This Row],[Calcul NR (M)]],0)/2+Tableau25[[#This Row],[Correction (M)]]</f>
        <v>0</v>
      </c>
      <c r="P97" s="13">
        <v>100</v>
      </c>
      <c r="Q97" s="18">
        <v>100</v>
      </c>
      <c r="R97" s="16">
        <f>MAX(ROUND(R96+IF(X96&lt;GLYCT3_MIN,-INCR_ALGO*IF(V96&gt;10,2,1),0)+IF(AND(X96&gt;GLYCT3_MAX,X95&gt;GLYCT3_MAX,X94&gt;GLYCT3_MAX),INCR_ALGO*IF(V96&gt;10,2,1),0),2),0)</f>
        <v>1</v>
      </c>
      <c r="S97" s="16">
        <v>0</v>
      </c>
      <c r="T97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97" s="21">
        <f>Tableau25[[#This Row],[Algo (S)]]*Tableau25[[#This Row],[Glucides (S)]]/10</f>
        <v>0</v>
      </c>
      <c r="V97" s="21">
        <f>ROUND(2*Tableau25[[#This Row],[Calcul NR (S)]],0)/2+Tableau25[[#This Row],[Correction (S)]]</f>
        <v>0</v>
      </c>
      <c r="W97" s="16">
        <v>10</v>
      </c>
      <c r="X97" s="18">
        <v>100</v>
      </c>
      <c r="Y97" s="21"/>
      <c r="Z97" s="22"/>
    </row>
    <row r="98" spans="1:26" x14ac:dyDescent="0.3">
      <c r="A98" s="36" t="s">
        <v>30</v>
      </c>
      <c r="B98" s="37">
        <v>45387</v>
      </c>
      <c r="C98" s="11">
        <v>100</v>
      </c>
      <c r="D98" s="19">
        <f>MAX(ROUND(D97+IF(I97&lt;GLYCT3_MIN,-INCR_ALGO*IF(H97&gt;10,2,1),0)+IF(AND(I97&gt;=GLYCT3_MAX,I96&gt;=GLYCT3_MAX,I95&gt;=GLYCT3_MAX),INCR_ALGO*IF(H97&gt;10,2,1),0),2),0)</f>
        <v>1</v>
      </c>
      <c r="E98" s="14">
        <v>0</v>
      </c>
      <c r="F98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98" s="29">
        <f>Tableau25[[#This Row],[Algo]]*Tableau25[[#This Row],[Glucides]]/10</f>
        <v>0</v>
      </c>
      <c r="H98" s="19">
        <f>ROUND(2*Tableau25[[#This Row],[Calcul NR]],0)/2+Tableau25[[#This Row],[Correction]]</f>
        <v>0</v>
      </c>
      <c r="I98" s="11">
        <v>100</v>
      </c>
      <c r="J98" s="13">
        <v>100</v>
      </c>
      <c r="K98" s="15">
        <f>MAX(ROUND(K97+IF(P97&lt;GLYCT3_MIN,-INCR_ALGO*IF(O97&gt;10,2,1),0)+IF(AND(P97&gt;=GLYCT3_MAX,P96&gt;=GLYCT3_MAX,P95&gt;=GLYCT3_MAX),INCR_ALGO*IF(O97&gt;10,2,1),0),2),0)</f>
        <v>1</v>
      </c>
      <c r="L98" s="15">
        <v>0</v>
      </c>
      <c r="M98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98" s="20">
        <f>Tableau25[[#This Row],[Algo (M)]]*Tableau25[[#This Row],[Glucides (M)]]/10</f>
        <v>0</v>
      </c>
      <c r="O98" s="20">
        <f>ROUND(2*Tableau25[[#This Row],[Calcul NR (M)]],0)/2+Tableau25[[#This Row],[Correction (M)]]</f>
        <v>0</v>
      </c>
      <c r="P98" s="13">
        <v>100</v>
      </c>
      <c r="Q98" s="18">
        <v>100</v>
      </c>
      <c r="R98" s="16">
        <f>MAX(ROUND(R97+IF(X97&lt;GLYCT3_MIN,-INCR_ALGO*IF(V97&gt;10,2,1),0)+IF(AND(X97&gt;GLYCT3_MAX,X96&gt;GLYCT3_MAX,X95&gt;GLYCT3_MAX),INCR_ALGO*IF(V97&gt;10,2,1),0),2),0)</f>
        <v>1</v>
      </c>
      <c r="S98" s="16">
        <v>0</v>
      </c>
      <c r="T98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98" s="21">
        <f>Tableau25[[#This Row],[Algo (S)]]*Tableau25[[#This Row],[Glucides (S)]]/10</f>
        <v>0</v>
      </c>
      <c r="V98" s="21">
        <f>ROUND(2*Tableau25[[#This Row],[Calcul NR (S)]],0)/2+Tableau25[[#This Row],[Correction (S)]]</f>
        <v>0</v>
      </c>
      <c r="W98" s="16">
        <v>10</v>
      </c>
      <c r="X98" s="18">
        <v>100</v>
      </c>
      <c r="Y98" s="21"/>
      <c r="Z98" s="22"/>
    </row>
    <row r="99" spans="1:26" x14ac:dyDescent="0.3">
      <c r="A99" s="36" t="s">
        <v>31</v>
      </c>
      <c r="B99" s="37">
        <v>45388</v>
      </c>
      <c r="C99" s="11">
        <v>100</v>
      </c>
      <c r="D99" s="19">
        <f>MAX(ROUND(D98+IF(I98&lt;GLYCT3_MIN,-INCR_ALGO*IF(H98&gt;10,2,1),0)+IF(AND(I98&gt;=GLYCT3_MAX,I97&gt;=GLYCT3_MAX,I96&gt;=GLYCT3_MAX),INCR_ALGO*IF(H98&gt;10,2,1),0),2),0)</f>
        <v>1</v>
      </c>
      <c r="E99" s="14">
        <v>0</v>
      </c>
      <c r="F99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99" s="29">
        <f>Tableau25[[#This Row],[Algo]]*Tableau25[[#This Row],[Glucides]]/10</f>
        <v>0</v>
      </c>
      <c r="H99" s="19">
        <f>ROUND(2*Tableau25[[#This Row],[Calcul NR]],0)/2+Tableau25[[#This Row],[Correction]]</f>
        <v>0</v>
      </c>
      <c r="I99" s="11">
        <v>100</v>
      </c>
      <c r="J99" s="13">
        <v>100</v>
      </c>
      <c r="K99" s="15">
        <f>MAX(ROUND(K98+IF(P98&lt;GLYCT3_MIN,-INCR_ALGO*IF(O98&gt;10,2,1),0)+IF(AND(P98&gt;=GLYCT3_MAX,P97&gt;=GLYCT3_MAX,P96&gt;=GLYCT3_MAX),INCR_ALGO*IF(O98&gt;10,2,1),0),2),0)</f>
        <v>1</v>
      </c>
      <c r="L99" s="15">
        <v>0</v>
      </c>
      <c r="M99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99" s="20">
        <f>Tableau25[[#This Row],[Algo (M)]]*Tableau25[[#This Row],[Glucides (M)]]/10</f>
        <v>0</v>
      </c>
      <c r="O99" s="20">
        <f>ROUND(2*Tableau25[[#This Row],[Calcul NR (M)]],0)/2+Tableau25[[#This Row],[Correction (M)]]</f>
        <v>0</v>
      </c>
      <c r="P99" s="13">
        <v>100</v>
      </c>
      <c r="Q99" s="18">
        <v>100</v>
      </c>
      <c r="R99" s="16">
        <f>MAX(ROUND(R98+IF(X98&lt;GLYCT3_MIN,-INCR_ALGO*IF(V98&gt;10,2,1),0)+IF(AND(X98&gt;GLYCT3_MAX,X97&gt;GLYCT3_MAX,X96&gt;GLYCT3_MAX),INCR_ALGO*IF(V98&gt;10,2,1),0),2),0)</f>
        <v>1</v>
      </c>
      <c r="S99" s="16">
        <v>0</v>
      </c>
      <c r="T99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99" s="21">
        <f>Tableau25[[#This Row],[Algo (S)]]*Tableau25[[#This Row],[Glucides (S)]]/10</f>
        <v>0</v>
      </c>
      <c r="V99" s="21">
        <f>ROUND(2*Tableau25[[#This Row],[Calcul NR (S)]],0)/2+Tableau25[[#This Row],[Correction (S)]]</f>
        <v>0</v>
      </c>
      <c r="W99" s="16">
        <v>10</v>
      </c>
      <c r="X99" s="18">
        <v>100</v>
      </c>
      <c r="Y99" s="21"/>
      <c r="Z99" s="22"/>
    </row>
    <row r="100" spans="1:26" x14ac:dyDescent="0.3">
      <c r="A100" s="36" t="s">
        <v>32</v>
      </c>
      <c r="B100" s="37">
        <v>45389</v>
      </c>
      <c r="C100" s="11">
        <v>100</v>
      </c>
      <c r="D100" s="19">
        <f>MAX(ROUND(D99+IF(I99&lt;GLYCT3_MIN,-INCR_ALGO*IF(H99&gt;10,2,1),0)+IF(AND(I99&gt;=GLYCT3_MAX,I98&gt;=GLYCT3_MAX,I97&gt;=GLYCT3_MAX),INCR_ALGO*IF(H99&gt;10,2,1),0),2),0)</f>
        <v>1</v>
      </c>
      <c r="E100" s="14">
        <v>0</v>
      </c>
      <c r="F100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00" s="29">
        <f>Tableau25[[#This Row],[Algo]]*Tableau25[[#This Row],[Glucides]]/10</f>
        <v>0</v>
      </c>
      <c r="H100" s="19">
        <f>ROUND(2*Tableau25[[#This Row],[Calcul NR]],0)/2+Tableau25[[#This Row],[Correction]]</f>
        <v>0</v>
      </c>
      <c r="I100" s="11">
        <v>100</v>
      </c>
      <c r="J100" s="13">
        <v>100</v>
      </c>
      <c r="K100" s="15">
        <f>MAX(ROUND(K99+IF(P99&lt;GLYCT3_MIN,-INCR_ALGO*IF(O99&gt;10,2,1),0)+IF(AND(P99&gt;=GLYCT3_MAX,P98&gt;=GLYCT3_MAX,P97&gt;=GLYCT3_MAX),INCR_ALGO*IF(O99&gt;10,2,1),0),2),0)</f>
        <v>1</v>
      </c>
      <c r="L100" s="15">
        <v>0</v>
      </c>
      <c r="M100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00" s="20">
        <f>Tableau25[[#This Row],[Algo (M)]]*Tableau25[[#This Row],[Glucides (M)]]/10</f>
        <v>0</v>
      </c>
      <c r="O100" s="20">
        <f>ROUND(2*Tableau25[[#This Row],[Calcul NR (M)]],0)/2+Tableau25[[#This Row],[Correction (M)]]</f>
        <v>0</v>
      </c>
      <c r="P100" s="13">
        <v>100</v>
      </c>
      <c r="Q100" s="18">
        <v>100</v>
      </c>
      <c r="R100" s="16">
        <f>MAX(ROUND(R99+IF(X99&lt;GLYCT3_MIN,-INCR_ALGO*IF(V99&gt;10,2,1),0)+IF(AND(X99&gt;GLYCT3_MAX,X98&gt;GLYCT3_MAX,X97&gt;GLYCT3_MAX),INCR_ALGO*IF(V99&gt;10,2,1),0),2),0)</f>
        <v>1</v>
      </c>
      <c r="S100" s="16">
        <v>0</v>
      </c>
      <c r="T100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00" s="21">
        <f>Tableau25[[#This Row],[Algo (S)]]*Tableau25[[#This Row],[Glucides (S)]]/10</f>
        <v>0</v>
      </c>
      <c r="V100" s="21">
        <f>ROUND(2*Tableau25[[#This Row],[Calcul NR (S)]],0)/2+Tableau25[[#This Row],[Correction (S)]]</f>
        <v>0</v>
      </c>
      <c r="W100" s="16">
        <v>10</v>
      </c>
      <c r="X100" s="18">
        <v>100</v>
      </c>
      <c r="Y100" s="21"/>
      <c r="Z100" s="22"/>
    </row>
    <row r="101" spans="1:26" x14ac:dyDescent="0.3">
      <c r="A101" s="36" t="s">
        <v>28</v>
      </c>
      <c r="B101" s="37">
        <v>45390</v>
      </c>
      <c r="C101" s="11">
        <v>100</v>
      </c>
      <c r="D101" s="19">
        <f>MAX(ROUND(D100+IF(I100&lt;GLYCT3_MIN,-INCR_ALGO*IF(H100&gt;10,2,1),0)+IF(AND(I100&gt;=GLYCT3_MAX,I99&gt;=GLYCT3_MAX,I98&gt;=GLYCT3_MAX),INCR_ALGO*IF(H100&gt;10,2,1),0),2),0)</f>
        <v>1</v>
      </c>
      <c r="E101" s="14">
        <v>0</v>
      </c>
      <c r="F101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01" s="29">
        <f>Tableau25[[#This Row],[Algo]]*Tableau25[[#This Row],[Glucides]]/10</f>
        <v>0</v>
      </c>
      <c r="H101" s="19">
        <f>ROUND(2*Tableau25[[#This Row],[Calcul NR]],0)/2+Tableau25[[#This Row],[Correction]]</f>
        <v>0</v>
      </c>
      <c r="I101" s="11">
        <v>100</v>
      </c>
      <c r="J101" s="13">
        <v>100</v>
      </c>
      <c r="K101" s="15">
        <f>MAX(ROUND(K100+IF(P100&lt;GLYCT3_MIN,-INCR_ALGO*IF(O100&gt;10,2,1),0)+IF(AND(P100&gt;=GLYCT3_MAX,P99&gt;=GLYCT3_MAX,P98&gt;=GLYCT3_MAX),INCR_ALGO*IF(O100&gt;10,2,1),0),2),0)</f>
        <v>1</v>
      </c>
      <c r="L101" s="15">
        <v>0</v>
      </c>
      <c r="M101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01" s="20">
        <f>Tableau25[[#This Row],[Algo (M)]]*Tableau25[[#This Row],[Glucides (M)]]/10</f>
        <v>0</v>
      </c>
      <c r="O101" s="20">
        <f>ROUND(2*Tableau25[[#This Row],[Calcul NR (M)]],0)/2+Tableau25[[#This Row],[Correction (M)]]</f>
        <v>0</v>
      </c>
      <c r="P101" s="13">
        <v>100</v>
      </c>
      <c r="Q101" s="18">
        <v>100</v>
      </c>
      <c r="R101" s="16">
        <f>MAX(ROUND(R100+IF(X100&lt;GLYCT3_MIN,-INCR_ALGO*IF(V100&gt;10,2,1),0)+IF(AND(X100&gt;GLYCT3_MAX,X99&gt;GLYCT3_MAX,X98&gt;GLYCT3_MAX),INCR_ALGO*IF(V100&gt;10,2,1),0),2),0)</f>
        <v>1</v>
      </c>
      <c r="S101" s="16">
        <v>0</v>
      </c>
      <c r="T101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01" s="21">
        <f>Tableau25[[#This Row],[Algo (S)]]*Tableau25[[#This Row],[Glucides (S)]]/10</f>
        <v>0</v>
      </c>
      <c r="V101" s="21">
        <f>ROUND(2*Tableau25[[#This Row],[Calcul NR (S)]],0)/2+Tableau25[[#This Row],[Correction (S)]]</f>
        <v>0</v>
      </c>
      <c r="W101" s="16">
        <v>10</v>
      </c>
      <c r="X101" s="18">
        <v>100</v>
      </c>
      <c r="Y101" s="21"/>
      <c r="Z101" s="22"/>
    </row>
    <row r="102" spans="1:26" x14ac:dyDescent="0.3">
      <c r="A102" s="36" t="s">
        <v>27</v>
      </c>
      <c r="B102" s="37">
        <v>45391</v>
      </c>
      <c r="C102" s="11">
        <v>100</v>
      </c>
      <c r="D102" s="19">
        <f>MAX(ROUND(D101+IF(I101&lt;GLYCT3_MIN,-INCR_ALGO*IF(H101&gt;10,2,1),0)+IF(AND(I101&gt;=GLYCT3_MAX,I100&gt;=GLYCT3_MAX,I99&gt;=GLYCT3_MAX),INCR_ALGO*IF(H101&gt;10,2,1),0),2),0)</f>
        <v>1</v>
      </c>
      <c r="E102" s="14">
        <v>0</v>
      </c>
      <c r="F102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02" s="29">
        <f>Tableau25[[#This Row],[Algo]]*Tableau25[[#This Row],[Glucides]]/10</f>
        <v>0</v>
      </c>
      <c r="H102" s="19">
        <f>ROUND(2*Tableau25[[#This Row],[Calcul NR]],0)/2+Tableau25[[#This Row],[Correction]]</f>
        <v>0</v>
      </c>
      <c r="I102" s="11">
        <v>100</v>
      </c>
      <c r="J102" s="13">
        <v>100</v>
      </c>
      <c r="K102" s="15">
        <f>MAX(ROUND(K101+IF(P101&lt;GLYCT3_MIN,-INCR_ALGO*IF(O101&gt;10,2,1),0)+IF(AND(P101&gt;=GLYCT3_MAX,P100&gt;=GLYCT3_MAX,P99&gt;=GLYCT3_MAX),INCR_ALGO*IF(O101&gt;10,2,1),0),2),0)</f>
        <v>1</v>
      </c>
      <c r="L102" s="15">
        <v>0</v>
      </c>
      <c r="M102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02" s="20">
        <f>Tableau25[[#This Row],[Algo (M)]]*Tableau25[[#This Row],[Glucides (M)]]/10</f>
        <v>0</v>
      </c>
      <c r="O102" s="20">
        <f>ROUND(2*Tableau25[[#This Row],[Calcul NR (M)]],0)/2+Tableau25[[#This Row],[Correction (M)]]</f>
        <v>0</v>
      </c>
      <c r="P102" s="13">
        <v>100</v>
      </c>
      <c r="Q102" s="18">
        <v>100</v>
      </c>
      <c r="R102" s="16">
        <f>MAX(ROUND(R101+IF(X101&lt;GLYCT3_MIN,-INCR_ALGO*IF(V101&gt;10,2,1),0)+IF(AND(X101&gt;GLYCT3_MAX,X100&gt;GLYCT3_MAX,X99&gt;GLYCT3_MAX),INCR_ALGO*IF(V101&gt;10,2,1),0),2),0)</f>
        <v>1</v>
      </c>
      <c r="S102" s="16">
        <v>0</v>
      </c>
      <c r="T102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02" s="21">
        <f>Tableau25[[#This Row],[Algo (S)]]*Tableau25[[#This Row],[Glucides (S)]]/10</f>
        <v>0</v>
      </c>
      <c r="V102" s="21">
        <f>ROUND(2*Tableau25[[#This Row],[Calcul NR (S)]],0)/2+Tableau25[[#This Row],[Correction (S)]]</f>
        <v>0</v>
      </c>
      <c r="W102" s="16">
        <v>10</v>
      </c>
      <c r="X102" s="18">
        <v>100</v>
      </c>
      <c r="Y102" s="21"/>
      <c r="Z102" s="22"/>
    </row>
    <row r="103" spans="1:26" x14ac:dyDescent="0.3">
      <c r="A103" s="36" t="s">
        <v>33</v>
      </c>
      <c r="B103" s="37">
        <v>45392</v>
      </c>
      <c r="C103" s="11">
        <v>100</v>
      </c>
      <c r="D103" s="19">
        <f>MAX(ROUND(D102+IF(I102&lt;GLYCT3_MIN,-INCR_ALGO*IF(H102&gt;10,2,1),0)+IF(AND(I102&gt;=GLYCT3_MAX,I101&gt;=GLYCT3_MAX,I100&gt;=GLYCT3_MAX),INCR_ALGO*IF(H102&gt;10,2,1),0),2),0)</f>
        <v>1</v>
      </c>
      <c r="E103" s="14">
        <v>0</v>
      </c>
      <c r="F103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03" s="29">
        <f>Tableau25[[#This Row],[Algo]]*Tableau25[[#This Row],[Glucides]]/10</f>
        <v>0</v>
      </c>
      <c r="H103" s="19">
        <f>ROUND(2*Tableau25[[#This Row],[Calcul NR]],0)/2+Tableau25[[#This Row],[Correction]]</f>
        <v>0</v>
      </c>
      <c r="I103" s="11">
        <v>100</v>
      </c>
      <c r="J103" s="13">
        <v>100</v>
      </c>
      <c r="K103" s="15">
        <f>MAX(ROUND(K102+IF(P102&lt;GLYCT3_MIN,-INCR_ALGO*IF(O102&gt;10,2,1),0)+IF(AND(P102&gt;=GLYCT3_MAX,P101&gt;=GLYCT3_MAX,P100&gt;=GLYCT3_MAX),INCR_ALGO*IF(O102&gt;10,2,1),0),2),0)</f>
        <v>1</v>
      </c>
      <c r="L103" s="15">
        <v>0</v>
      </c>
      <c r="M103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03" s="20">
        <f>Tableau25[[#This Row],[Algo (M)]]*Tableau25[[#This Row],[Glucides (M)]]/10</f>
        <v>0</v>
      </c>
      <c r="O103" s="20">
        <f>ROUND(2*Tableau25[[#This Row],[Calcul NR (M)]],0)/2+Tableau25[[#This Row],[Correction (M)]]</f>
        <v>0</v>
      </c>
      <c r="P103" s="13">
        <v>100</v>
      </c>
      <c r="Q103" s="18">
        <v>100</v>
      </c>
      <c r="R103" s="16">
        <f>MAX(ROUND(R102+IF(X102&lt;GLYCT3_MIN,-INCR_ALGO*IF(V102&gt;10,2,1),0)+IF(AND(X102&gt;GLYCT3_MAX,X101&gt;GLYCT3_MAX,X100&gt;GLYCT3_MAX),INCR_ALGO*IF(V102&gt;10,2,1),0),2),0)</f>
        <v>1</v>
      </c>
      <c r="S103" s="16">
        <v>0</v>
      </c>
      <c r="T103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03" s="21">
        <f>Tableau25[[#This Row],[Algo (S)]]*Tableau25[[#This Row],[Glucides (S)]]/10</f>
        <v>0</v>
      </c>
      <c r="V103" s="21">
        <f>ROUND(2*Tableau25[[#This Row],[Calcul NR (S)]],0)/2+Tableau25[[#This Row],[Correction (S)]]</f>
        <v>0</v>
      </c>
      <c r="W103" s="16">
        <v>10</v>
      </c>
      <c r="X103" s="18">
        <v>100</v>
      </c>
      <c r="Y103" s="21"/>
      <c r="Z103" s="22"/>
    </row>
    <row r="104" spans="1:26" x14ac:dyDescent="0.3">
      <c r="A104" s="36" t="s">
        <v>29</v>
      </c>
      <c r="B104" s="37">
        <v>45393</v>
      </c>
      <c r="C104" s="11">
        <v>100</v>
      </c>
      <c r="D104" s="19">
        <f>MAX(ROUND(D103+IF(I103&lt;GLYCT3_MIN,-INCR_ALGO*IF(H103&gt;10,2,1),0)+IF(AND(I103&gt;=GLYCT3_MAX,I102&gt;=GLYCT3_MAX,I101&gt;=GLYCT3_MAX),INCR_ALGO*IF(H103&gt;10,2,1),0),2),0)</f>
        <v>1</v>
      </c>
      <c r="E104" s="14">
        <v>0</v>
      </c>
      <c r="F104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04" s="29">
        <f>Tableau25[[#This Row],[Algo]]*Tableau25[[#This Row],[Glucides]]/10</f>
        <v>0</v>
      </c>
      <c r="H104" s="19">
        <f>ROUND(2*Tableau25[[#This Row],[Calcul NR]],0)/2+Tableau25[[#This Row],[Correction]]</f>
        <v>0</v>
      </c>
      <c r="I104" s="11">
        <v>100</v>
      </c>
      <c r="J104" s="13">
        <v>100</v>
      </c>
      <c r="K104" s="15">
        <f>MAX(ROUND(K103+IF(P103&lt;GLYCT3_MIN,-INCR_ALGO*IF(O103&gt;10,2,1),0)+IF(AND(P103&gt;=GLYCT3_MAX,P102&gt;=GLYCT3_MAX,P101&gt;=GLYCT3_MAX),INCR_ALGO*IF(O103&gt;10,2,1),0),2),0)</f>
        <v>1</v>
      </c>
      <c r="L104" s="15">
        <v>0</v>
      </c>
      <c r="M104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04" s="20">
        <f>Tableau25[[#This Row],[Algo (M)]]*Tableau25[[#This Row],[Glucides (M)]]/10</f>
        <v>0</v>
      </c>
      <c r="O104" s="20">
        <f>ROUND(2*Tableau25[[#This Row],[Calcul NR (M)]],0)/2+Tableau25[[#This Row],[Correction (M)]]</f>
        <v>0</v>
      </c>
      <c r="P104" s="13">
        <v>100</v>
      </c>
      <c r="Q104" s="18">
        <v>100</v>
      </c>
      <c r="R104" s="16">
        <f>MAX(ROUND(R103+IF(X103&lt;GLYCT3_MIN,-INCR_ALGO*IF(V103&gt;10,2,1),0)+IF(AND(X103&gt;GLYCT3_MAX,X102&gt;GLYCT3_MAX,X101&gt;GLYCT3_MAX),INCR_ALGO*IF(V103&gt;10,2,1),0),2),0)</f>
        <v>1</v>
      </c>
      <c r="S104" s="16">
        <v>0</v>
      </c>
      <c r="T104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04" s="21">
        <f>Tableau25[[#This Row],[Algo (S)]]*Tableau25[[#This Row],[Glucides (S)]]/10</f>
        <v>0</v>
      </c>
      <c r="V104" s="21">
        <f>ROUND(2*Tableau25[[#This Row],[Calcul NR (S)]],0)/2+Tableau25[[#This Row],[Correction (S)]]</f>
        <v>0</v>
      </c>
      <c r="W104" s="16">
        <v>10</v>
      </c>
      <c r="X104" s="18">
        <v>100</v>
      </c>
      <c r="Y104" s="21"/>
      <c r="Z104" s="22" t="s">
        <v>39</v>
      </c>
    </row>
    <row r="105" spans="1:26" x14ac:dyDescent="0.3">
      <c r="A105" s="36" t="s">
        <v>30</v>
      </c>
      <c r="B105" s="37">
        <v>45394</v>
      </c>
      <c r="C105" s="11">
        <v>100</v>
      </c>
      <c r="D105" s="19">
        <f>MAX(ROUND(D104+IF(I104&lt;GLYCT3_MIN,-INCR_ALGO*IF(H104&gt;10,2,1),0)+IF(AND(I104&gt;=GLYCT3_MAX,I103&gt;=GLYCT3_MAX,I102&gt;=GLYCT3_MAX),INCR_ALGO*IF(H104&gt;10,2,1),0),2),0)</f>
        <v>1</v>
      </c>
      <c r="E105" s="14">
        <v>0</v>
      </c>
      <c r="F105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05" s="29">
        <f>Tableau25[[#This Row],[Algo]]*Tableau25[[#This Row],[Glucides]]/10</f>
        <v>0</v>
      </c>
      <c r="H105" s="19">
        <f>ROUND(2*Tableau25[[#This Row],[Calcul NR]],0)/2+Tableau25[[#This Row],[Correction]]</f>
        <v>0</v>
      </c>
      <c r="I105" s="11">
        <v>100</v>
      </c>
      <c r="J105" s="13">
        <v>100</v>
      </c>
      <c r="K105" s="15">
        <f>MAX(ROUND(K104+IF(P104&lt;GLYCT3_MIN,-INCR_ALGO*IF(O104&gt;10,2,1),0)+IF(AND(P104&gt;=GLYCT3_MAX,P103&gt;=GLYCT3_MAX,P102&gt;=GLYCT3_MAX),INCR_ALGO*IF(O104&gt;10,2,1),0),2),0)</f>
        <v>1</v>
      </c>
      <c r="L105" s="15">
        <v>0</v>
      </c>
      <c r="M105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05" s="20">
        <f>Tableau25[[#This Row],[Algo (M)]]*Tableau25[[#This Row],[Glucides (M)]]/10</f>
        <v>0</v>
      </c>
      <c r="O105" s="20">
        <f>ROUND(2*Tableau25[[#This Row],[Calcul NR (M)]],0)/2+Tableau25[[#This Row],[Correction (M)]]</f>
        <v>0</v>
      </c>
      <c r="P105" s="13">
        <v>100</v>
      </c>
      <c r="Q105" s="18">
        <v>100</v>
      </c>
      <c r="R105" s="16">
        <f>MAX(ROUND(R104+IF(X104&lt;GLYCT3_MIN,-INCR_ALGO*IF(V104&gt;10,2,1),0)+IF(AND(X104&gt;GLYCT3_MAX,X103&gt;GLYCT3_MAX,X102&gt;GLYCT3_MAX),INCR_ALGO*IF(V104&gt;10,2,1),0),2),0)</f>
        <v>1</v>
      </c>
      <c r="S105" s="16">
        <v>0</v>
      </c>
      <c r="T105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05" s="21">
        <f>Tableau25[[#This Row],[Algo (S)]]*Tableau25[[#This Row],[Glucides (S)]]/10</f>
        <v>0</v>
      </c>
      <c r="V105" s="21">
        <f>ROUND(2*Tableau25[[#This Row],[Calcul NR (S)]],0)/2+Tableau25[[#This Row],[Correction (S)]]</f>
        <v>0</v>
      </c>
      <c r="W105" s="16">
        <v>10</v>
      </c>
      <c r="X105" s="18">
        <v>100</v>
      </c>
      <c r="Y105" s="21"/>
      <c r="Z105" s="22"/>
    </row>
    <row r="106" spans="1:26" x14ac:dyDescent="0.3">
      <c r="A106" s="36" t="s">
        <v>31</v>
      </c>
      <c r="B106" s="37">
        <v>45395</v>
      </c>
      <c r="C106" s="11">
        <v>100</v>
      </c>
      <c r="D106" s="19">
        <f>MAX(ROUND(D105+IF(I105&lt;GLYCT3_MIN,-INCR_ALGO*IF(H105&gt;10,2,1),0)+IF(AND(I105&gt;=GLYCT3_MAX,I104&gt;=GLYCT3_MAX,I103&gt;=GLYCT3_MAX),INCR_ALGO*IF(H105&gt;10,2,1),0),2),0)</f>
        <v>1</v>
      </c>
      <c r="E106" s="14">
        <v>0</v>
      </c>
      <c r="F106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06" s="29">
        <f>Tableau25[[#This Row],[Algo]]*Tableau25[[#This Row],[Glucides]]/10</f>
        <v>0</v>
      </c>
      <c r="H106" s="19">
        <f>ROUND(2*Tableau25[[#This Row],[Calcul NR]],0)/2+Tableau25[[#This Row],[Correction]]</f>
        <v>0</v>
      </c>
      <c r="I106" s="11">
        <v>100</v>
      </c>
      <c r="J106" s="13">
        <v>100</v>
      </c>
      <c r="K106" s="15">
        <f>MAX(ROUND(K105+IF(P105&lt;GLYCT3_MIN,-INCR_ALGO*IF(O105&gt;10,2,1),0)+IF(AND(P105&gt;=GLYCT3_MAX,P104&gt;=GLYCT3_MAX,P103&gt;=GLYCT3_MAX),INCR_ALGO*IF(O105&gt;10,2,1),0),2),0)</f>
        <v>1</v>
      </c>
      <c r="L106" s="15">
        <v>0</v>
      </c>
      <c r="M106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06" s="20">
        <f>Tableau25[[#This Row],[Algo (M)]]*Tableau25[[#This Row],[Glucides (M)]]/10</f>
        <v>0</v>
      </c>
      <c r="O106" s="20">
        <f>ROUND(2*Tableau25[[#This Row],[Calcul NR (M)]],0)/2+Tableau25[[#This Row],[Correction (M)]]</f>
        <v>0</v>
      </c>
      <c r="P106" s="13">
        <v>100</v>
      </c>
      <c r="Q106" s="18">
        <v>100</v>
      </c>
      <c r="R106" s="16">
        <f>MAX(ROUND(R105+IF(X105&lt;GLYCT3_MIN,-INCR_ALGO*IF(V105&gt;10,2,1),0)+IF(AND(X105&gt;GLYCT3_MAX,X104&gt;GLYCT3_MAX,X103&gt;GLYCT3_MAX),INCR_ALGO*IF(V105&gt;10,2,1),0),2),0)</f>
        <v>1</v>
      </c>
      <c r="S106" s="16">
        <v>0</v>
      </c>
      <c r="T106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06" s="21">
        <f>Tableau25[[#This Row],[Algo (S)]]*Tableau25[[#This Row],[Glucides (S)]]/10</f>
        <v>0</v>
      </c>
      <c r="V106" s="21">
        <f>ROUND(2*Tableau25[[#This Row],[Calcul NR (S)]],0)/2+Tableau25[[#This Row],[Correction (S)]]</f>
        <v>0</v>
      </c>
      <c r="W106" s="16">
        <v>10</v>
      </c>
      <c r="X106" s="18">
        <v>100</v>
      </c>
      <c r="Y106" s="21"/>
      <c r="Z106" s="22"/>
    </row>
    <row r="107" spans="1:26" x14ac:dyDescent="0.3">
      <c r="A107" s="36" t="s">
        <v>32</v>
      </c>
      <c r="B107" s="37">
        <v>45396</v>
      </c>
      <c r="C107" s="11">
        <v>100</v>
      </c>
      <c r="D107" s="19">
        <f>MAX(ROUND(D106+IF(I106&lt;GLYCT3_MIN,-INCR_ALGO*IF(H106&gt;10,2,1),0)+IF(AND(I106&gt;=GLYCT3_MAX,I105&gt;=GLYCT3_MAX,I104&gt;=GLYCT3_MAX),INCR_ALGO*IF(H106&gt;10,2,1),0),2),0)</f>
        <v>1</v>
      </c>
      <c r="E107" s="14">
        <v>0</v>
      </c>
      <c r="F107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07" s="29">
        <f>Tableau25[[#This Row],[Algo]]*Tableau25[[#This Row],[Glucides]]/10</f>
        <v>0</v>
      </c>
      <c r="H107" s="19">
        <f>ROUND(2*Tableau25[[#This Row],[Calcul NR]],0)/2+Tableau25[[#This Row],[Correction]]</f>
        <v>0</v>
      </c>
      <c r="I107" s="11">
        <v>100</v>
      </c>
      <c r="J107" s="13">
        <v>100</v>
      </c>
      <c r="K107" s="15">
        <f>MAX(ROUND(K106+IF(P106&lt;GLYCT3_MIN,-INCR_ALGO*IF(O106&gt;10,2,1),0)+IF(AND(P106&gt;=GLYCT3_MAX,P105&gt;=GLYCT3_MAX,P104&gt;=GLYCT3_MAX),INCR_ALGO*IF(O106&gt;10,2,1),0),2),0)</f>
        <v>1</v>
      </c>
      <c r="L107" s="15">
        <v>0</v>
      </c>
      <c r="M107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07" s="20">
        <f>Tableau25[[#This Row],[Algo (M)]]*Tableau25[[#This Row],[Glucides (M)]]/10</f>
        <v>0</v>
      </c>
      <c r="O107" s="20">
        <f>ROUND(2*Tableau25[[#This Row],[Calcul NR (M)]],0)/2+Tableau25[[#This Row],[Correction (M)]]</f>
        <v>0</v>
      </c>
      <c r="P107" s="13">
        <v>100</v>
      </c>
      <c r="Q107" s="18">
        <v>100</v>
      </c>
      <c r="R107" s="16">
        <f>MAX(ROUND(R106+IF(X106&lt;GLYCT3_MIN,-INCR_ALGO*IF(V106&gt;10,2,1),0)+IF(AND(X106&gt;GLYCT3_MAX,X105&gt;GLYCT3_MAX,X104&gt;GLYCT3_MAX),INCR_ALGO*IF(V106&gt;10,2,1),0),2),0)</f>
        <v>1</v>
      </c>
      <c r="S107" s="16">
        <v>0</v>
      </c>
      <c r="T107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07" s="21">
        <f>Tableau25[[#This Row],[Algo (S)]]*Tableau25[[#This Row],[Glucides (S)]]/10</f>
        <v>0</v>
      </c>
      <c r="V107" s="21">
        <f>ROUND(2*Tableau25[[#This Row],[Calcul NR (S)]],0)/2+Tableau25[[#This Row],[Correction (S)]]</f>
        <v>0</v>
      </c>
      <c r="W107" s="16">
        <v>10</v>
      </c>
      <c r="X107" s="18">
        <v>100</v>
      </c>
      <c r="Y107" s="21"/>
      <c r="Z107" s="22"/>
    </row>
    <row r="108" spans="1:26" x14ac:dyDescent="0.3">
      <c r="A108" s="36" t="s">
        <v>28</v>
      </c>
      <c r="B108" s="37">
        <v>45397</v>
      </c>
      <c r="C108" s="11">
        <v>100</v>
      </c>
      <c r="D108" s="19">
        <f>MAX(ROUND(D107+IF(I107&lt;GLYCT3_MIN,-INCR_ALGO*IF(H107&gt;10,2,1),0)+IF(AND(I107&gt;=GLYCT3_MAX,I106&gt;=GLYCT3_MAX,I105&gt;=GLYCT3_MAX),INCR_ALGO*IF(H107&gt;10,2,1),0),2),0)</f>
        <v>1</v>
      </c>
      <c r="E108" s="14">
        <v>0</v>
      </c>
      <c r="F108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08" s="29">
        <f>Tableau25[[#This Row],[Algo]]*Tableau25[[#This Row],[Glucides]]/10</f>
        <v>0</v>
      </c>
      <c r="H108" s="19">
        <f>ROUND(2*Tableau25[[#This Row],[Calcul NR]],0)/2+Tableau25[[#This Row],[Correction]]</f>
        <v>0</v>
      </c>
      <c r="I108" s="11">
        <v>100</v>
      </c>
      <c r="J108" s="13">
        <v>100</v>
      </c>
      <c r="K108" s="15">
        <f>MAX(ROUND(K107+IF(P107&lt;GLYCT3_MIN,-INCR_ALGO*IF(O107&gt;10,2,1),0)+IF(AND(P107&gt;=GLYCT3_MAX,P106&gt;=GLYCT3_MAX,P105&gt;=GLYCT3_MAX),INCR_ALGO*IF(O107&gt;10,2,1),0),2),0)</f>
        <v>1</v>
      </c>
      <c r="L108" s="15">
        <v>0</v>
      </c>
      <c r="M108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08" s="20">
        <f>Tableau25[[#This Row],[Algo (M)]]*Tableau25[[#This Row],[Glucides (M)]]/10</f>
        <v>0</v>
      </c>
      <c r="O108" s="20">
        <f>ROUND(2*Tableau25[[#This Row],[Calcul NR (M)]],0)/2+Tableau25[[#This Row],[Correction (M)]]</f>
        <v>0</v>
      </c>
      <c r="P108" s="13">
        <v>100</v>
      </c>
      <c r="Q108" s="18">
        <v>100</v>
      </c>
      <c r="R108" s="16">
        <f>MAX(ROUND(R107+IF(X107&lt;GLYCT3_MIN,-INCR_ALGO*IF(V107&gt;10,2,1),0)+IF(AND(X107&gt;GLYCT3_MAX,X106&gt;GLYCT3_MAX,X105&gt;GLYCT3_MAX),INCR_ALGO*IF(V107&gt;10,2,1),0),2),0)</f>
        <v>1</v>
      </c>
      <c r="S108" s="16">
        <v>0</v>
      </c>
      <c r="T108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08" s="21">
        <f>Tableau25[[#This Row],[Algo (S)]]*Tableau25[[#This Row],[Glucides (S)]]/10</f>
        <v>0</v>
      </c>
      <c r="V108" s="21">
        <f>ROUND(2*Tableau25[[#This Row],[Calcul NR (S)]],0)/2+Tableau25[[#This Row],[Correction (S)]]</f>
        <v>0</v>
      </c>
      <c r="W108" s="16">
        <v>10</v>
      </c>
      <c r="X108" s="18">
        <v>100</v>
      </c>
      <c r="Y108" s="21"/>
      <c r="Z108" s="22"/>
    </row>
    <row r="109" spans="1:26" x14ac:dyDescent="0.3">
      <c r="A109" s="36" t="s">
        <v>27</v>
      </c>
      <c r="B109" s="37">
        <v>45398</v>
      </c>
      <c r="C109" s="11">
        <v>100</v>
      </c>
      <c r="D109" s="19">
        <f>MAX(ROUND(D108+IF(I108&lt;GLYCT3_MIN,-INCR_ALGO*IF(H108&gt;10,2,1),0)+IF(AND(I108&gt;=GLYCT3_MAX,I107&gt;=GLYCT3_MAX,I106&gt;=GLYCT3_MAX),INCR_ALGO*IF(H108&gt;10,2,1),0),2),0)</f>
        <v>1</v>
      </c>
      <c r="E109" s="14">
        <v>0</v>
      </c>
      <c r="F109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09" s="29">
        <f>Tableau25[[#This Row],[Algo]]*Tableau25[[#This Row],[Glucides]]/10</f>
        <v>0</v>
      </c>
      <c r="H109" s="19">
        <f>ROUND(2*Tableau25[[#This Row],[Calcul NR]],0)/2+Tableau25[[#This Row],[Correction]]</f>
        <v>0</v>
      </c>
      <c r="I109" s="11">
        <v>100</v>
      </c>
      <c r="J109" s="13">
        <v>100</v>
      </c>
      <c r="K109" s="15">
        <f>MAX(ROUND(K108+IF(P108&lt;GLYCT3_MIN,-INCR_ALGO*IF(O108&gt;10,2,1),0)+IF(AND(P108&gt;=GLYCT3_MAX,P107&gt;=GLYCT3_MAX,P106&gt;=GLYCT3_MAX),INCR_ALGO*IF(O108&gt;10,2,1),0),2),0)</f>
        <v>1</v>
      </c>
      <c r="L109" s="15">
        <v>0</v>
      </c>
      <c r="M109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09" s="20">
        <f>Tableau25[[#This Row],[Algo (M)]]*Tableau25[[#This Row],[Glucides (M)]]/10</f>
        <v>0</v>
      </c>
      <c r="O109" s="20">
        <f>ROUND(2*Tableau25[[#This Row],[Calcul NR (M)]],0)/2+Tableau25[[#This Row],[Correction (M)]]</f>
        <v>0</v>
      </c>
      <c r="P109" s="13">
        <v>100</v>
      </c>
      <c r="Q109" s="18">
        <v>100</v>
      </c>
      <c r="R109" s="16">
        <f>MAX(ROUND(R108+IF(X108&lt;GLYCT3_MIN,-INCR_ALGO*IF(V108&gt;10,2,1),0)+IF(AND(X108&gt;GLYCT3_MAX,X107&gt;GLYCT3_MAX,X106&gt;GLYCT3_MAX),INCR_ALGO*IF(V108&gt;10,2,1),0),2),0)</f>
        <v>1</v>
      </c>
      <c r="S109" s="16">
        <v>0</v>
      </c>
      <c r="T109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09" s="21">
        <f>Tableau25[[#This Row],[Algo (S)]]*Tableau25[[#This Row],[Glucides (S)]]/10</f>
        <v>0</v>
      </c>
      <c r="V109" s="21">
        <f>ROUND(2*Tableau25[[#This Row],[Calcul NR (S)]],0)/2+Tableau25[[#This Row],[Correction (S)]]</f>
        <v>0</v>
      </c>
      <c r="W109" s="16">
        <v>10</v>
      </c>
      <c r="X109" s="18">
        <v>100</v>
      </c>
      <c r="Y109" s="21"/>
      <c r="Z109" s="22"/>
    </row>
    <row r="110" spans="1:26" x14ac:dyDescent="0.3">
      <c r="A110" s="36" t="s">
        <v>33</v>
      </c>
      <c r="B110" s="37">
        <v>45399</v>
      </c>
      <c r="C110" s="11">
        <v>100</v>
      </c>
      <c r="D110" s="19">
        <f>MAX(ROUND(D109+IF(I109&lt;GLYCT3_MIN,-INCR_ALGO*IF(H109&gt;10,2,1),0)+IF(AND(I109&gt;=GLYCT3_MAX,I108&gt;=GLYCT3_MAX,I107&gt;=GLYCT3_MAX),INCR_ALGO*IF(H109&gt;10,2,1),0),2),0)</f>
        <v>1</v>
      </c>
      <c r="E110" s="14">
        <v>0</v>
      </c>
      <c r="F110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10" s="29">
        <f>Tableau25[[#This Row],[Algo]]*Tableau25[[#This Row],[Glucides]]/10</f>
        <v>0</v>
      </c>
      <c r="H110" s="19">
        <f>ROUND(2*Tableau25[[#This Row],[Calcul NR]],0)/2+Tableau25[[#This Row],[Correction]]</f>
        <v>0</v>
      </c>
      <c r="I110" s="11">
        <v>100</v>
      </c>
      <c r="J110" s="13">
        <v>100</v>
      </c>
      <c r="K110" s="15">
        <f>MAX(ROUND(K109+IF(P109&lt;GLYCT3_MIN,-INCR_ALGO*IF(O109&gt;10,2,1),0)+IF(AND(P109&gt;=GLYCT3_MAX,P108&gt;=GLYCT3_MAX,P107&gt;=GLYCT3_MAX),INCR_ALGO*IF(O109&gt;10,2,1),0),2),0)</f>
        <v>1</v>
      </c>
      <c r="L110" s="15">
        <v>0</v>
      </c>
      <c r="M110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10" s="20">
        <f>Tableau25[[#This Row],[Algo (M)]]*Tableau25[[#This Row],[Glucides (M)]]/10</f>
        <v>0</v>
      </c>
      <c r="O110" s="20">
        <f>ROUND(2*Tableau25[[#This Row],[Calcul NR (M)]],0)/2+Tableau25[[#This Row],[Correction (M)]]</f>
        <v>0</v>
      </c>
      <c r="P110" s="13">
        <v>100</v>
      </c>
      <c r="Q110" s="18">
        <v>100</v>
      </c>
      <c r="R110" s="16">
        <f>MAX(ROUND(R109+IF(X109&lt;GLYCT3_MIN,-INCR_ALGO*IF(V109&gt;10,2,1),0)+IF(AND(X109&gt;GLYCT3_MAX,X108&gt;GLYCT3_MAX,X107&gt;GLYCT3_MAX),INCR_ALGO*IF(V109&gt;10,2,1),0),2),0)</f>
        <v>1</v>
      </c>
      <c r="S110" s="16">
        <v>0</v>
      </c>
      <c r="T110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10" s="21">
        <f>Tableau25[[#This Row],[Algo (S)]]*Tableau25[[#This Row],[Glucides (S)]]/10</f>
        <v>0</v>
      </c>
      <c r="V110" s="21">
        <f>ROUND(2*Tableau25[[#This Row],[Calcul NR (S)]],0)/2+Tableau25[[#This Row],[Correction (S)]]</f>
        <v>0</v>
      </c>
      <c r="W110" s="16">
        <v>10</v>
      </c>
      <c r="X110" s="18">
        <v>100</v>
      </c>
      <c r="Y110" s="21"/>
      <c r="Z110" s="22"/>
    </row>
    <row r="111" spans="1:26" x14ac:dyDescent="0.3">
      <c r="A111" s="36" t="s">
        <v>29</v>
      </c>
      <c r="B111" s="37">
        <v>45400</v>
      </c>
      <c r="C111" s="11">
        <v>100</v>
      </c>
      <c r="D111" s="19">
        <f>MAX(ROUND(D110+IF(I110&lt;GLYCT3_MIN,-INCR_ALGO*IF(H110&gt;10,2,1),0)+IF(AND(I110&gt;=GLYCT3_MAX,I109&gt;=GLYCT3_MAX,I108&gt;=GLYCT3_MAX),INCR_ALGO*IF(H110&gt;10,2,1),0),2),0)</f>
        <v>1</v>
      </c>
      <c r="E111" s="14">
        <v>0</v>
      </c>
      <c r="F111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11" s="29">
        <f>Tableau25[[#This Row],[Algo]]*Tableau25[[#This Row],[Glucides]]/10</f>
        <v>0</v>
      </c>
      <c r="H111" s="19">
        <f>ROUND(2*Tableau25[[#This Row],[Calcul NR]],0)/2+Tableau25[[#This Row],[Correction]]</f>
        <v>0</v>
      </c>
      <c r="I111" s="11">
        <v>100</v>
      </c>
      <c r="J111" s="13">
        <v>100</v>
      </c>
      <c r="K111" s="15">
        <f>MAX(ROUND(K110+IF(P110&lt;GLYCT3_MIN,-INCR_ALGO*IF(O110&gt;10,2,1),0)+IF(AND(P110&gt;=GLYCT3_MAX,P109&gt;=GLYCT3_MAX,P108&gt;=GLYCT3_MAX),INCR_ALGO*IF(O110&gt;10,2,1),0),2),0)</f>
        <v>1</v>
      </c>
      <c r="L111" s="15">
        <v>0</v>
      </c>
      <c r="M111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11" s="20">
        <f>Tableau25[[#This Row],[Algo (M)]]*Tableau25[[#This Row],[Glucides (M)]]/10</f>
        <v>0</v>
      </c>
      <c r="O111" s="20">
        <f>ROUND(2*Tableau25[[#This Row],[Calcul NR (M)]],0)/2+Tableau25[[#This Row],[Correction (M)]]</f>
        <v>0</v>
      </c>
      <c r="P111" s="13">
        <v>100</v>
      </c>
      <c r="Q111" s="18">
        <v>100</v>
      </c>
      <c r="R111" s="16">
        <f>MAX(ROUND(R110+IF(X110&lt;GLYCT3_MIN,-INCR_ALGO*IF(V110&gt;10,2,1),0)+IF(AND(X110&gt;GLYCT3_MAX,X109&gt;GLYCT3_MAX,X108&gt;GLYCT3_MAX),INCR_ALGO*IF(V110&gt;10,2,1),0),2),0)</f>
        <v>1</v>
      </c>
      <c r="S111" s="16">
        <v>0</v>
      </c>
      <c r="T111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11" s="21">
        <f>Tableau25[[#This Row],[Algo (S)]]*Tableau25[[#This Row],[Glucides (S)]]/10</f>
        <v>0</v>
      </c>
      <c r="V111" s="21">
        <f>ROUND(2*Tableau25[[#This Row],[Calcul NR (S)]],0)/2+Tableau25[[#This Row],[Correction (S)]]</f>
        <v>0</v>
      </c>
      <c r="W111" s="16">
        <v>10</v>
      </c>
      <c r="X111" s="18">
        <v>100</v>
      </c>
      <c r="Y111" s="21"/>
      <c r="Z111" s="22"/>
    </row>
    <row r="112" spans="1:26" x14ac:dyDescent="0.3">
      <c r="A112" s="36" t="s">
        <v>30</v>
      </c>
      <c r="B112" s="37">
        <v>45401</v>
      </c>
      <c r="C112" s="11">
        <v>100</v>
      </c>
      <c r="D112" s="19">
        <f>MAX(ROUND(D111+IF(I111&lt;GLYCT3_MIN,-INCR_ALGO*IF(H111&gt;10,2,1),0)+IF(AND(I111&gt;=GLYCT3_MAX,I110&gt;=GLYCT3_MAX,I109&gt;=GLYCT3_MAX),INCR_ALGO*IF(H111&gt;10,2,1),0),2),0)</f>
        <v>1</v>
      </c>
      <c r="E112" s="14">
        <v>0</v>
      </c>
      <c r="F112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12" s="29">
        <f>Tableau25[[#This Row],[Algo]]*Tableau25[[#This Row],[Glucides]]/10</f>
        <v>0</v>
      </c>
      <c r="H112" s="19">
        <f>ROUND(2*Tableau25[[#This Row],[Calcul NR]],0)/2+Tableau25[[#This Row],[Correction]]</f>
        <v>0</v>
      </c>
      <c r="I112" s="11">
        <v>100</v>
      </c>
      <c r="J112" s="13">
        <v>100</v>
      </c>
      <c r="K112" s="15">
        <f>MAX(ROUND(K111+IF(P111&lt;GLYCT3_MIN,-INCR_ALGO*IF(O111&gt;10,2,1),0)+IF(AND(P111&gt;=GLYCT3_MAX,P110&gt;=GLYCT3_MAX,P109&gt;=GLYCT3_MAX),INCR_ALGO*IF(O111&gt;10,2,1),0),2),0)</f>
        <v>1</v>
      </c>
      <c r="L112" s="15">
        <v>0</v>
      </c>
      <c r="M112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12" s="20">
        <f>Tableau25[[#This Row],[Algo (M)]]*Tableau25[[#This Row],[Glucides (M)]]/10</f>
        <v>0</v>
      </c>
      <c r="O112" s="20">
        <f>ROUND(2*Tableau25[[#This Row],[Calcul NR (M)]],0)/2+Tableau25[[#This Row],[Correction (M)]]</f>
        <v>0</v>
      </c>
      <c r="P112" s="13">
        <v>100</v>
      </c>
      <c r="Q112" s="18">
        <v>100</v>
      </c>
      <c r="R112" s="16">
        <f>MAX(ROUND(R111+IF(X111&lt;GLYCT3_MIN,-INCR_ALGO*IF(V111&gt;10,2,1),0)+IF(AND(X111&gt;GLYCT3_MAX,X110&gt;GLYCT3_MAX,X109&gt;GLYCT3_MAX),INCR_ALGO*IF(V111&gt;10,2,1),0),2),0)</f>
        <v>1</v>
      </c>
      <c r="S112" s="16">
        <v>0</v>
      </c>
      <c r="T112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12" s="21">
        <f>Tableau25[[#This Row],[Algo (S)]]*Tableau25[[#This Row],[Glucides (S)]]/10</f>
        <v>0</v>
      </c>
      <c r="V112" s="21">
        <f>ROUND(2*Tableau25[[#This Row],[Calcul NR (S)]],0)/2+Tableau25[[#This Row],[Correction (S)]]</f>
        <v>0</v>
      </c>
      <c r="W112" s="16">
        <v>10</v>
      </c>
      <c r="X112" s="18">
        <v>100</v>
      </c>
      <c r="Y112" s="21"/>
      <c r="Z112" s="22"/>
    </row>
    <row r="113" spans="1:26" x14ac:dyDescent="0.3">
      <c r="A113" s="36" t="s">
        <v>31</v>
      </c>
      <c r="B113" s="37">
        <v>45402</v>
      </c>
      <c r="C113" s="11">
        <v>100</v>
      </c>
      <c r="D113" s="19">
        <f>MAX(ROUND(D112+IF(I112&lt;GLYCT3_MIN,-INCR_ALGO*IF(H112&gt;10,2,1),0)+IF(AND(I112&gt;=GLYCT3_MAX,I111&gt;=GLYCT3_MAX,I110&gt;=GLYCT3_MAX),INCR_ALGO*IF(H112&gt;10,2,1),0),2),0)</f>
        <v>1</v>
      </c>
      <c r="E113" s="14">
        <v>0</v>
      </c>
      <c r="F113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13" s="29">
        <f>Tableau25[[#This Row],[Algo]]*Tableau25[[#This Row],[Glucides]]/10</f>
        <v>0</v>
      </c>
      <c r="H113" s="19">
        <f>ROUND(2*Tableau25[[#This Row],[Calcul NR]],0)/2+Tableau25[[#This Row],[Correction]]</f>
        <v>0</v>
      </c>
      <c r="I113" s="11">
        <v>100</v>
      </c>
      <c r="J113" s="13">
        <v>100</v>
      </c>
      <c r="K113" s="15">
        <f>MAX(ROUND(K112+IF(P112&lt;GLYCT3_MIN,-INCR_ALGO*IF(O112&gt;10,2,1),0)+IF(AND(P112&gt;=GLYCT3_MAX,P111&gt;=GLYCT3_MAX,P110&gt;=GLYCT3_MAX),INCR_ALGO*IF(O112&gt;10,2,1),0),2),0)</f>
        <v>1</v>
      </c>
      <c r="L113" s="15">
        <v>0</v>
      </c>
      <c r="M113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13" s="20">
        <f>Tableau25[[#This Row],[Algo (M)]]*Tableau25[[#This Row],[Glucides (M)]]/10</f>
        <v>0</v>
      </c>
      <c r="O113" s="20">
        <f>ROUND(2*Tableau25[[#This Row],[Calcul NR (M)]],0)/2+Tableau25[[#This Row],[Correction (M)]]</f>
        <v>0</v>
      </c>
      <c r="P113" s="13">
        <v>100</v>
      </c>
      <c r="Q113" s="18">
        <v>100</v>
      </c>
      <c r="R113" s="16">
        <f>MAX(ROUND(R112+IF(X112&lt;GLYCT3_MIN,-INCR_ALGO*IF(V112&gt;10,2,1),0)+IF(AND(X112&gt;GLYCT3_MAX,X111&gt;GLYCT3_MAX,X110&gt;GLYCT3_MAX),INCR_ALGO*IF(V112&gt;10,2,1),0),2),0)</f>
        <v>1</v>
      </c>
      <c r="S113" s="16">
        <v>0</v>
      </c>
      <c r="T113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13" s="21">
        <f>Tableau25[[#This Row],[Algo (S)]]*Tableau25[[#This Row],[Glucides (S)]]/10</f>
        <v>0</v>
      </c>
      <c r="V113" s="21">
        <f>ROUND(2*Tableau25[[#This Row],[Calcul NR (S)]],0)/2+Tableau25[[#This Row],[Correction (S)]]</f>
        <v>0</v>
      </c>
      <c r="W113" s="16">
        <v>10</v>
      </c>
      <c r="X113" s="18">
        <v>100</v>
      </c>
      <c r="Y113" s="21"/>
      <c r="Z113" s="22"/>
    </row>
    <row r="114" spans="1:26" x14ac:dyDescent="0.3">
      <c r="A114" s="36" t="s">
        <v>32</v>
      </c>
      <c r="B114" s="37">
        <v>45403</v>
      </c>
      <c r="C114" s="11">
        <v>100</v>
      </c>
      <c r="D114" s="19">
        <f>MAX(ROUND(D113+IF(I113&lt;GLYCT3_MIN,-INCR_ALGO*IF(H113&gt;10,2,1),0)+IF(AND(I113&gt;=GLYCT3_MAX,I112&gt;=GLYCT3_MAX,I111&gt;=GLYCT3_MAX),INCR_ALGO*IF(H113&gt;10,2,1),0),2),0)</f>
        <v>1</v>
      </c>
      <c r="E114" s="14">
        <v>0</v>
      </c>
      <c r="F114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14" s="29">
        <f>Tableau25[[#This Row],[Algo]]*Tableau25[[#This Row],[Glucides]]/10</f>
        <v>0</v>
      </c>
      <c r="H114" s="19">
        <f>ROUND(2*Tableau25[[#This Row],[Calcul NR]],0)/2+Tableau25[[#This Row],[Correction]]</f>
        <v>0</v>
      </c>
      <c r="I114" s="11">
        <v>100</v>
      </c>
      <c r="J114" s="13">
        <v>100</v>
      </c>
      <c r="K114" s="15">
        <f>MAX(ROUND(K113+IF(P113&lt;GLYCT3_MIN,-INCR_ALGO*IF(O113&gt;10,2,1),0)+IF(AND(P113&gt;=GLYCT3_MAX,P112&gt;=GLYCT3_MAX,P111&gt;=GLYCT3_MAX),INCR_ALGO*IF(O113&gt;10,2,1),0),2),0)</f>
        <v>1</v>
      </c>
      <c r="L114" s="15">
        <v>0</v>
      </c>
      <c r="M114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14" s="20">
        <f>Tableau25[[#This Row],[Algo (M)]]*Tableau25[[#This Row],[Glucides (M)]]/10</f>
        <v>0</v>
      </c>
      <c r="O114" s="20">
        <f>ROUND(2*Tableau25[[#This Row],[Calcul NR (M)]],0)/2+Tableau25[[#This Row],[Correction (M)]]</f>
        <v>0</v>
      </c>
      <c r="P114" s="13">
        <v>100</v>
      </c>
      <c r="Q114" s="18">
        <v>100</v>
      </c>
      <c r="R114" s="16">
        <f>MAX(ROUND(R113+IF(X113&lt;GLYCT3_MIN,-INCR_ALGO*IF(V113&gt;10,2,1),0)+IF(AND(X113&gt;GLYCT3_MAX,X112&gt;GLYCT3_MAX,X111&gt;GLYCT3_MAX),INCR_ALGO*IF(V113&gt;10,2,1),0),2),0)</f>
        <v>1</v>
      </c>
      <c r="S114" s="16">
        <v>0</v>
      </c>
      <c r="T114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14" s="21">
        <f>Tableau25[[#This Row],[Algo (S)]]*Tableau25[[#This Row],[Glucides (S)]]/10</f>
        <v>0</v>
      </c>
      <c r="V114" s="21">
        <f>ROUND(2*Tableau25[[#This Row],[Calcul NR (S)]],0)/2+Tableau25[[#This Row],[Correction (S)]]</f>
        <v>0</v>
      </c>
      <c r="W114" s="16">
        <v>10</v>
      </c>
      <c r="X114" s="18">
        <v>100</v>
      </c>
      <c r="Y114" s="21"/>
      <c r="Z114" s="22"/>
    </row>
    <row r="115" spans="1:26" x14ac:dyDescent="0.3">
      <c r="A115" s="36" t="s">
        <v>28</v>
      </c>
      <c r="B115" s="37">
        <v>45404</v>
      </c>
      <c r="C115" s="11">
        <v>100</v>
      </c>
      <c r="D115" s="19">
        <f>MAX(ROUND(D114+IF(I114&lt;GLYCT3_MIN,-INCR_ALGO*IF(H114&gt;10,2,1),0)+IF(AND(I114&gt;=GLYCT3_MAX,I113&gt;=GLYCT3_MAX,I112&gt;=GLYCT3_MAX),INCR_ALGO*IF(H114&gt;10,2,1),0),2),0)</f>
        <v>1</v>
      </c>
      <c r="E115" s="14">
        <v>0</v>
      </c>
      <c r="F115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15" s="29">
        <f>Tableau25[[#This Row],[Algo]]*Tableau25[[#This Row],[Glucides]]/10</f>
        <v>0</v>
      </c>
      <c r="H115" s="19">
        <f>ROUND(2*Tableau25[[#This Row],[Calcul NR]],0)/2+Tableau25[[#This Row],[Correction]]</f>
        <v>0</v>
      </c>
      <c r="I115" s="11">
        <v>100</v>
      </c>
      <c r="J115" s="13">
        <v>100</v>
      </c>
      <c r="K115" s="15">
        <f>MAX(ROUND(K114+IF(P114&lt;GLYCT3_MIN,-INCR_ALGO*IF(O114&gt;10,2,1),0)+IF(AND(P114&gt;=GLYCT3_MAX,P113&gt;=GLYCT3_MAX,P112&gt;=GLYCT3_MAX),INCR_ALGO*IF(O114&gt;10,2,1),0),2),0)</f>
        <v>1</v>
      </c>
      <c r="L115" s="15">
        <v>0</v>
      </c>
      <c r="M115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15" s="20">
        <f>Tableau25[[#This Row],[Algo (M)]]*Tableau25[[#This Row],[Glucides (M)]]/10</f>
        <v>0</v>
      </c>
      <c r="O115" s="20">
        <f>ROUND(2*Tableau25[[#This Row],[Calcul NR (M)]],0)/2+Tableau25[[#This Row],[Correction (M)]]</f>
        <v>0</v>
      </c>
      <c r="P115" s="13">
        <v>100</v>
      </c>
      <c r="Q115" s="18">
        <v>100</v>
      </c>
      <c r="R115" s="16">
        <f>MAX(ROUND(R114+IF(X114&lt;GLYCT3_MIN,-INCR_ALGO*IF(V114&gt;10,2,1),0)+IF(AND(X114&gt;GLYCT3_MAX,X113&gt;GLYCT3_MAX,X112&gt;GLYCT3_MAX),INCR_ALGO*IF(V114&gt;10,2,1),0),2),0)</f>
        <v>1</v>
      </c>
      <c r="S115" s="16">
        <v>0</v>
      </c>
      <c r="T115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15" s="21">
        <f>Tableau25[[#This Row],[Algo (S)]]*Tableau25[[#This Row],[Glucides (S)]]/10</f>
        <v>0</v>
      </c>
      <c r="V115" s="21">
        <f>ROUND(2*Tableau25[[#This Row],[Calcul NR (S)]],0)/2+Tableau25[[#This Row],[Correction (S)]]</f>
        <v>0</v>
      </c>
      <c r="W115" s="16">
        <v>10</v>
      </c>
      <c r="X115" s="18">
        <v>100</v>
      </c>
      <c r="Y115" s="21"/>
      <c r="Z115" s="22"/>
    </row>
    <row r="116" spans="1:26" x14ac:dyDescent="0.3">
      <c r="A116" s="36" t="s">
        <v>27</v>
      </c>
      <c r="B116" s="37">
        <v>45405</v>
      </c>
      <c r="C116" s="11">
        <v>100</v>
      </c>
      <c r="D116" s="19">
        <f>MAX(ROUND(D115+IF(I115&lt;GLYCT3_MIN,-INCR_ALGO*IF(H115&gt;10,2,1),0)+IF(AND(I115&gt;=GLYCT3_MAX,I114&gt;=GLYCT3_MAX,I113&gt;=GLYCT3_MAX),INCR_ALGO*IF(H115&gt;10,2,1),0),2),0)</f>
        <v>1</v>
      </c>
      <c r="E116" s="14">
        <v>0</v>
      </c>
      <c r="F116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16" s="29">
        <f>Tableau25[[#This Row],[Algo]]*Tableau25[[#This Row],[Glucides]]/10</f>
        <v>0</v>
      </c>
      <c r="H116" s="19">
        <f>ROUND(2*Tableau25[[#This Row],[Calcul NR]],0)/2+Tableau25[[#This Row],[Correction]]</f>
        <v>0</v>
      </c>
      <c r="I116" s="11">
        <v>100</v>
      </c>
      <c r="J116" s="13">
        <v>100</v>
      </c>
      <c r="K116" s="15">
        <f>MAX(ROUND(K115+IF(P115&lt;GLYCT3_MIN,-INCR_ALGO*IF(O115&gt;10,2,1),0)+IF(AND(P115&gt;=GLYCT3_MAX,P114&gt;=GLYCT3_MAX,P113&gt;=GLYCT3_MAX),INCR_ALGO*IF(O115&gt;10,2,1),0),2),0)</f>
        <v>1</v>
      </c>
      <c r="L116" s="15">
        <v>0</v>
      </c>
      <c r="M116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16" s="20">
        <f>Tableau25[[#This Row],[Algo (M)]]*Tableau25[[#This Row],[Glucides (M)]]/10</f>
        <v>0</v>
      </c>
      <c r="O116" s="20">
        <f>ROUND(2*Tableau25[[#This Row],[Calcul NR (M)]],0)/2+Tableau25[[#This Row],[Correction (M)]]</f>
        <v>0</v>
      </c>
      <c r="P116" s="13">
        <v>100</v>
      </c>
      <c r="Q116" s="18">
        <v>100</v>
      </c>
      <c r="R116" s="16">
        <f>MAX(ROUND(R115+IF(X115&lt;GLYCT3_MIN,-INCR_ALGO*IF(V115&gt;10,2,1),0)+IF(AND(X115&gt;GLYCT3_MAX,X114&gt;GLYCT3_MAX,X113&gt;GLYCT3_MAX),INCR_ALGO*IF(V115&gt;10,2,1),0),2),0)</f>
        <v>1</v>
      </c>
      <c r="S116" s="16">
        <v>0</v>
      </c>
      <c r="T116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16" s="21">
        <f>Tableau25[[#This Row],[Algo (S)]]*Tableau25[[#This Row],[Glucides (S)]]/10</f>
        <v>0</v>
      </c>
      <c r="V116" s="21">
        <f>ROUND(2*Tableau25[[#This Row],[Calcul NR (S)]],0)/2+Tableau25[[#This Row],[Correction (S)]]</f>
        <v>0</v>
      </c>
      <c r="W116" s="16">
        <v>10</v>
      </c>
      <c r="X116" s="18">
        <v>100</v>
      </c>
      <c r="Y116" s="21"/>
      <c r="Z116" s="22"/>
    </row>
    <row r="117" spans="1:26" x14ac:dyDescent="0.3">
      <c r="A117" s="36" t="s">
        <v>33</v>
      </c>
      <c r="B117" s="37">
        <v>45406</v>
      </c>
      <c r="C117" s="11">
        <v>100</v>
      </c>
      <c r="D117" s="19">
        <f>MAX(ROUND(D116+IF(I116&lt;GLYCT3_MIN,-INCR_ALGO*IF(H116&gt;10,2,1),0)+IF(AND(I116&gt;=GLYCT3_MAX,I115&gt;=GLYCT3_MAX,I114&gt;=GLYCT3_MAX),INCR_ALGO*IF(H116&gt;10,2,1),0),2),0)</f>
        <v>1</v>
      </c>
      <c r="E117" s="14">
        <v>0</v>
      </c>
      <c r="F117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17" s="29">
        <f>Tableau25[[#This Row],[Algo]]*Tableau25[[#This Row],[Glucides]]/10</f>
        <v>0</v>
      </c>
      <c r="H117" s="19">
        <f>ROUND(2*Tableau25[[#This Row],[Calcul NR]],0)/2+Tableau25[[#This Row],[Correction]]</f>
        <v>0</v>
      </c>
      <c r="I117" s="11">
        <v>100</v>
      </c>
      <c r="J117" s="13">
        <v>100</v>
      </c>
      <c r="K117" s="15">
        <f>MAX(ROUND(K116+IF(P116&lt;GLYCT3_MIN,-INCR_ALGO*IF(O116&gt;10,2,1),0)+IF(AND(P116&gt;=GLYCT3_MAX,P115&gt;=GLYCT3_MAX,P114&gt;=GLYCT3_MAX),INCR_ALGO*IF(O116&gt;10,2,1),0),2),0)</f>
        <v>1</v>
      </c>
      <c r="L117" s="15">
        <v>0</v>
      </c>
      <c r="M117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17" s="20">
        <f>Tableau25[[#This Row],[Algo (M)]]*Tableau25[[#This Row],[Glucides (M)]]/10</f>
        <v>0</v>
      </c>
      <c r="O117" s="20">
        <f>ROUND(2*Tableau25[[#This Row],[Calcul NR (M)]],0)/2+Tableau25[[#This Row],[Correction (M)]]</f>
        <v>0</v>
      </c>
      <c r="P117" s="13">
        <v>100</v>
      </c>
      <c r="Q117" s="18">
        <v>100</v>
      </c>
      <c r="R117" s="16">
        <f>MAX(ROUND(R116+IF(X116&lt;GLYCT3_MIN,-INCR_ALGO*IF(V116&gt;10,2,1),0)+IF(AND(X116&gt;GLYCT3_MAX,X115&gt;GLYCT3_MAX,X114&gt;GLYCT3_MAX),INCR_ALGO*IF(V116&gt;10,2,1),0),2),0)</f>
        <v>1</v>
      </c>
      <c r="S117" s="16">
        <v>0</v>
      </c>
      <c r="T117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17" s="21">
        <f>Tableau25[[#This Row],[Algo (S)]]*Tableau25[[#This Row],[Glucides (S)]]/10</f>
        <v>0</v>
      </c>
      <c r="V117" s="21">
        <f>ROUND(2*Tableau25[[#This Row],[Calcul NR (S)]],0)/2+Tableau25[[#This Row],[Correction (S)]]</f>
        <v>0</v>
      </c>
      <c r="W117" s="16">
        <v>10</v>
      </c>
      <c r="X117" s="18">
        <v>100</v>
      </c>
      <c r="Y117" s="21"/>
      <c r="Z117" s="22"/>
    </row>
    <row r="118" spans="1:26" x14ac:dyDescent="0.3">
      <c r="A118" s="36" t="s">
        <v>29</v>
      </c>
      <c r="B118" s="37">
        <v>45407</v>
      </c>
      <c r="C118" s="11">
        <v>100</v>
      </c>
      <c r="D118" s="19">
        <f>MAX(ROUND(D117+IF(I117&lt;GLYCT3_MIN,-INCR_ALGO*IF(H117&gt;10,2,1),0)+IF(AND(I117&gt;=GLYCT3_MAX,I116&gt;=GLYCT3_MAX,I115&gt;=GLYCT3_MAX),INCR_ALGO*IF(H117&gt;10,2,1),0),2),0)</f>
        <v>1</v>
      </c>
      <c r="E118" s="14">
        <v>0</v>
      </c>
      <c r="F118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18" s="29">
        <f>Tableau25[[#This Row],[Algo]]*Tableau25[[#This Row],[Glucides]]/10</f>
        <v>0</v>
      </c>
      <c r="H118" s="19">
        <f>ROUND(2*Tableau25[[#This Row],[Calcul NR]],0)/2+Tableau25[[#This Row],[Correction]]</f>
        <v>0</v>
      </c>
      <c r="I118" s="11">
        <v>100</v>
      </c>
      <c r="J118" s="13">
        <v>100</v>
      </c>
      <c r="K118" s="15">
        <f>MAX(ROUND(K117+IF(P117&lt;GLYCT3_MIN,-INCR_ALGO*IF(O117&gt;10,2,1),0)+IF(AND(P117&gt;=GLYCT3_MAX,P116&gt;=GLYCT3_MAX,P115&gt;=GLYCT3_MAX),INCR_ALGO*IF(O117&gt;10,2,1),0),2),0)</f>
        <v>1</v>
      </c>
      <c r="L118" s="15">
        <v>0</v>
      </c>
      <c r="M118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18" s="20">
        <f>Tableau25[[#This Row],[Algo (M)]]*Tableau25[[#This Row],[Glucides (M)]]/10</f>
        <v>0</v>
      </c>
      <c r="O118" s="20">
        <f>ROUND(2*Tableau25[[#This Row],[Calcul NR (M)]],0)/2+Tableau25[[#This Row],[Correction (M)]]</f>
        <v>0</v>
      </c>
      <c r="P118" s="13">
        <v>100</v>
      </c>
      <c r="Q118" s="18">
        <v>100</v>
      </c>
      <c r="R118" s="16">
        <f>MAX(ROUND(R117+IF(X117&lt;GLYCT3_MIN,-INCR_ALGO*IF(V117&gt;10,2,1),0)+IF(AND(X117&gt;GLYCT3_MAX,X116&gt;GLYCT3_MAX,X115&gt;GLYCT3_MAX),INCR_ALGO*IF(V117&gt;10,2,1),0),2),0)</f>
        <v>1</v>
      </c>
      <c r="S118" s="16">
        <v>0</v>
      </c>
      <c r="T118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18" s="21">
        <f>Tableau25[[#This Row],[Algo (S)]]*Tableau25[[#This Row],[Glucides (S)]]/10</f>
        <v>0</v>
      </c>
      <c r="V118" s="21">
        <f>ROUND(2*Tableau25[[#This Row],[Calcul NR (S)]],0)/2+Tableau25[[#This Row],[Correction (S)]]</f>
        <v>0</v>
      </c>
      <c r="W118" s="16">
        <v>10</v>
      </c>
      <c r="X118" s="18">
        <v>100</v>
      </c>
      <c r="Y118" s="21"/>
      <c r="Z118" s="22"/>
    </row>
    <row r="119" spans="1:26" x14ac:dyDescent="0.3">
      <c r="A119" s="36" t="s">
        <v>30</v>
      </c>
      <c r="B119" s="37">
        <v>45408</v>
      </c>
      <c r="C119" s="11">
        <v>100</v>
      </c>
      <c r="D119" s="19">
        <f>MAX(ROUND(D118+IF(I118&lt;GLYCT3_MIN,-INCR_ALGO*IF(H118&gt;10,2,1),0)+IF(AND(I118&gt;=GLYCT3_MAX,I117&gt;=GLYCT3_MAX,I116&gt;=GLYCT3_MAX),INCR_ALGO*IF(H118&gt;10,2,1),0),2),0)</f>
        <v>1</v>
      </c>
      <c r="E119" s="14">
        <v>0</v>
      </c>
      <c r="F119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19" s="29">
        <f>Tableau25[[#This Row],[Algo]]*Tableau25[[#This Row],[Glucides]]/10</f>
        <v>0</v>
      </c>
      <c r="H119" s="19">
        <f>ROUND(2*Tableau25[[#This Row],[Calcul NR]],0)/2+Tableau25[[#This Row],[Correction]]</f>
        <v>0</v>
      </c>
      <c r="I119" s="11">
        <v>100</v>
      </c>
      <c r="J119" s="13">
        <v>100</v>
      </c>
      <c r="K119" s="15">
        <f>MAX(ROUND(K118+IF(P118&lt;GLYCT3_MIN,-INCR_ALGO*IF(O118&gt;10,2,1),0)+IF(AND(P118&gt;=GLYCT3_MAX,P117&gt;=GLYCT3_MAX,P116&gt;=GLYCT3_MAX),INCR_ALGO*IF(O118&gt;10,2,1),0),2),0)</f>
        <v>1</v>
      </c>
      <c r="L119" s="15">
        <v>0</v>
      </c>
      <c r="M119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19" s="20">
        <f>Tableau25[[#This Row],[Algo (M)]]*Tableau25[[#This Row],[Glucides (M)]]/10</f>
        <v>0</v>
      </c>
      <c r="O119" s="20">
        <f>ROUND(2*Tableau25[[#This Row],[Calcul NR (M)]],0)/2+Tableau25[[#This Row],[Correction (M)]]</f>
        <v>0</v>
      </c>
      <c r="P119" s="13">
        <v>100</v>
      </c>
      <c r="Q119" s="18">
        <v>100</v>
      </c>
      <c r="R119" s="16">
        <f>MAX(ROUND(R118+IF(X118&lt;GLYCT3_MIN,-INCR_ALGO*IF(V118&gt;10,2,1),0)+IF(AND(X118&gt;GLYCT3_MAX,X117&gt;GLYCT3_MAX,X116&gt;GLYCT3_MAX),INCR_ALGO*IF(V118&gt;10,2,1),0),2),0)</f>
        <v>1</v>
      </c>
      <c r="S119" s="16">
        <v>0</v>
      </c>
      <c r="T119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19" s="21">
        <f>Tableau25[[#This Row],[Algo (S)]]*Tableau25[[#This Row],[Glucides (S)]]/10</f>
        <v>0</v>
      </c>
      <c r="V119" s="21">
        <f>ROUND(2*Tableau25[[#This Row],[Calcul NR (S)]],0)/2+Tableau25[[#This Row],[Correction (S)]]</f>
        <v>0</v>
      </c>
      <c r="W119" s="16">
        <v>10</v>
      </c>
      <c r="X119" s="18">
        <v>100</v>
      </c>
      <c r="Y119" s="21"/>
      <c r="Z119" s="22"/>
    </row>
    <row r="120" spans="1:26" x14ac:dyDescent="0.3">
      <c r="A120" s="36" t="s">
        <v>31</v>
      </c>
      <c r="B120" s="37">
        <v>45409</v>
      </c>
      <c r="C120" s="11">
        <v>100</v>
      </c>
      <c r="D120" s="19">
        <f>MAX(ROUND(D119+IF(I119&lt;GLYCT3_MIN,-INCR_ALGO*IF(H119&gt;10,2,1),0)+IF(AND(I119&gt;=GLYCT3_MAX,I118&gt;=GLYCT3_MAX,I117&gt;=GLYCT3_MAX),INCR_ALGO*IF(H119&gt;10,2,1),0),2),0)</f>
        <v>1</v>
      </c>
      <c r="E120" s="14">
        <v>0</v>
      </c>
      <c r="F120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20" s="29">
        <f>Tableau25[[#This Row],[Algo]]*Tableau25[[#This Row],[Glucides]]/10</f>
        <v>0</v>
      </c>
      <c r="H120" s="19">
        <f>ROUND(2*Tableau25[[#This Row],[Calcul NR]],0)/2+Tableau25[[#This Row],[Correction]]</f>
        <v>0</v>
      </c>
      <c r="I120" s="11">
        <v>100</v>
      </c>
      <c r="J120" s="13">
        <v>100</v>
      </c>
      <c r="K120" s="15">
        <f>MAX(ROUND(K119+IF(P119&lt;GLYCT3_MIN,-INCR_ALGO*IF(O119&gt;10,2,1),0)+IF(AND(P119&gt;=GLYCT3_MAX,P118&gt;=GLYCT3_MAX,P117&gt;=GLYCT3_MAX),INCR_ALGO*IF(O119&gt;10,2,1),0),2),0)</f>
        <v>1</v>
      </c>
      <c r="L120" s="15">
        <v>0</v>
      </c>
      <c r="M120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20" s="20">
        <f>Tableau25[[#This Row],[Algo (M)]]*Tableau25[[#This Row],[Glucides (M)]]/10</f>
        <v>0</v>
      </c>
      <c r="O120" s="20">
        <f>ROUND(2*Tableau25[[#This Row],[Calcul NR (M)]],0)/2+Tableau25[[#This Row],[Correction (M)]]</f>
        <v>0</v>
      </c>
      <c r="P120" s="13">
        <v>100</v>
      </c>
      <c r="Q120" s="18">
        <v>100</v>
      </c>
      <c r="R120" s="16">
        <f>MAX(ROUND(R119+IF(X119&lt;GLYCT3_MIN,-INCR_ALGO*IF(V119&gt;10,2,1),0)+IF(AND(X119&gt;GLYCT3_MAX,X118&gt;GLYCT3_MAX,X117&gt;GLYCT3_MAX),INCR_ALGO*IF(V119&gt;10,2,1),0),2),0)</f>
        <v>1</v>
      </c>
      <c r="S120" s="16">
        <v>0</v>
      </c>
      <c r="T120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20" s="21">
        <f>Tableau25[[#This Row],[Algo (S)]]*Tableau25[[#This Row],[Glucides (S)]]/10</f>
        <v>0</v>
      </c>
      <c r="V120" s="21">
        <f>ROUND(2*Tableau25[[#This Row],[Calcul NR (S)]],0)/2+Tableau25[[#This Row],[Correction (S)]]</f>
        <v>0</v>
      </c>
      <c r="W120" s="16">
        <v>10</v>
      </c>
      <c r="X120" s="18">
        <v>100</v>
      </c>
      <c r="Y120" s="21"/>
      <c r="Z120" s="22"/>
    </row>
    <row r="121" spans="1:26" x14ac:dyDescent="0.3">
      <c r="A121" s="36" t="s">
        <v>32</v>
      </c>
      <c r="B121" s="37">
        <v>45410</v>
      </c>
      <c r="C121" s="11">
        <v>100</v>
      </c>
      <c r="D121" s="19">
        <f>MAX(ROUND(D120+IF(I120&lt;GLYCT3_MIN,-INCR_ALGO*IF(H120&gt;10,2,1),0)+IF(AND(I120&gt;=GLYCT3_MAX,I119&gt;=GLYCT3_MAX,I118&gt;=GLYCT3_MAX),INCR_ALGO*IF(H120&gt;10,2,1),0),2),0)</f>
        <v>1</v>
      </c>
      <c r="E121" s="14">
        <v>0</v>
      </c>
      <c r="F121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21" s="29">
        <f>Tableau25[[#This Row],[Algo]]*Tableau25[[#This Row],[Glucides]]/10</f>
        <v>0</v>
      </c>
      <c r="H121" s="19">
        <f>ROUND(2*Tableau25[[#This Row],[Calcul NR]],0)/2+Tableau25[[#This Row],[Correction]]</f>
        <v>0</v>
      </c>
      <c r="I121" s="11">
        <v>100</v>
      </c>
      <c r="J121" s="13">
        <v>100</v>
      </c>
      <c r="K121" s="15">
        <f>MAX(ROUND(K120+IF(P120&lt;GLYCT3_MIN,-INCR_ALGO*IF(O120&gt;10,2,1),0)+IF(AND(P120&gt;=GLYCT3_MAX,P119&gt;=GLYCT3_MAX,P118&gt;=GLYCT3_MAX),INCR_ALGO*IF(O120&gt;10,2,1),0),2),0)</f>
        <v>1</v>
      </c>
      <c r="L121" s="15">
        <v>0</v>
      </c>
      <c r="M121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21" s="20">
        <f>Tableau25[[#This Row],[Algo (M)]]*Tableau25[[#This Row],[Glucides (M)]]/10</f>
        <v>0</v>
      </c>
      <c r="O121" s="20">
        <f>ROUND(2*Tableau25[[#This Row],[Calcul NR (M)]],0)/2+Tableau25[[#This Row],[Correction (M)]]</f>
        <v>0</v>
      </c>
      <c r="P121" s="13">
        <v>100</v>
      </c>
      <c r="Q121" s="18">
        <v>100</v>
      </c>
      <c r="R121" s="16">
        <f>MAX(ROUND(R120+IF(X120&lt;GLYCT3_MIN,-INCR_ALGO*IF(V120&gt;10,2,1),0)+IF(AND(X120&gt;GLYCT3_MAX,X119&gt;GLYCT3_MAX,X118&gt;GLYCT3_MAX),INCR_ALGO*IF(V120&gt;10,2,1),0),2),0)</f>
        <v>1</v>
      </c>
      <c r="S121" s="16">
        <v>0</v>
      </c>
      <c r="T121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21" s="21">
        <f>Tableau25[[#This Row],[Algo (S)]]*Tableau25[[#This Row],[Glucides (S)]]/10</f>
        <v>0</v>
      </c>
      <c r="V121" s="21">
        <f>ROUND(2*Tableau25[[#This Row],[Calcul NR (S)]],0)/2+Tableau25[[#This Row],[Correction (S)]]</f>
        <v>0</v>
      </c>
      <c r="W121" s="16">
        <v>10</v>
      </c>
      <c r="X121" s="18">
        <v>100</v>
      </c>
      <c r="Y121" s="21"/>
      <c r="Z121" s="22"/>
    </row>
    <row r="122" spans="1:26" x14ac:dyDescent="0.3">
      <c r="A122" s="36" t="s">
        <v>28</v>
      </c>
      <c r="B122" s="37">
        <v>45411</v>
      </c>
      <c r="C122" s="11">
        <v>100</v>
      </c>
      <c r="D122" s="19">
        <f>MAX(ROUND(D121+IF(I121&lt;GLYCT3_MIN,-INCR_ALGO*IF(H121&gt;10,2,1),0)+IF(AND(I121&gt;=GLYCT3_MAX,I120&gt;=GLYCT3_MAX,I119&gt;=GLYCT3_MAX),INCR_ALGO*IF(H121&gt;10,2,1),0),2),0)</f>
        <v>1</v>
      </c>
      <c r="E122" s="14">
        <v>0</v>
      </c>
      <c r="F122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22" s="29">
        <f>Tableau25[[#This Row],[Algo]]*Tableau25[[#This Row],[Glucides]]/10</f>
        <v>0</v>
      </c>
      <c r="H122" s="19">
        <f>ROUND(2*Tableau25[[#This Row],[Calcul NR]],0)/2+Tableau25[[#This Row],[Correction]]</f>
        <v>0</v>
      </c>
      <c r="I122" s="11">
        <v>100</v>
      </c>
      <c r="J122" s="13">
        <v>100</v>
      </c>
      <c r="K122" s="15">
        <f>MAX(ROUND(K121+IF(P121&lt;GLYCT3_MIN,-INCR_ALGO*IF(O121&gt;10,2,1),0)+IF(AND(P121&gt;=GLYCT3_MAX,P120&gt;=GLYCT3_MAX,P119&gt;=GLYCT3_MAX),INCR_ALGO*IF(O121&gt;10,2,1),0),2),0)</f>
        <v>1</v>
      </c>
      <c r="L122" s="15">
        <v>0</v>
      </c>
      <c r="M122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22" s="20">
        <f>Tableau25[[#This Row],[Algo (M)]]*Tableau25[[#This Row],[Glucides (M)]]/10</f>
        <v>0</v>
      </c>
      <c r="O122" s="20">
        <f>ROUND(2*Tableau25[[#This Row],[Calcul NR (M)]],0)/2+Tableau25[[#This Row],[Correction (M)]]</f>
        <v>0</v>
      </c>
      <c r="P122" s="13">
        <v>100</v>
      </c>
      <c r="Q122" s="18">
        <v>100</v>
      </c>
      <c r="R122" s="16">
        <f>MAX(ROUND(R121+IF(X121&lt;GLYCT3_MIN,-INCR_ALGO*IF(V121&gt;10,2,1),0)+IF(AND(X121&gt;GLYCT3_MAX,X120&gt;GLYCT3_MAX,X119&gt;GLYCT3_MAX),INCR_ALGO*IF(V121&gt;10,2,1),0),2),0)</f>
        <v>1</v>
      </c>
      <c r="S122" s="16">
        <v>0</v>
      </c>
      <c r="T122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22" s="21">
        <f>Tableau25[[#This Row],[Algo (S)]]*Tableau25[[#This Row],[Glucides (S)]]/10</f>
        <v>0</v>
      </c>
      <c r="V122" s="21">
        <f>ROUND(2*Tableau25[[#This Row],[Calcul NR (S)]],0)/2+Tableau25[[#This Row],[Correction (S)]]</f>
        <v>0</v>
      </c>
      <c r="W122" s="16">
        <v>10</v>
      </c>
      <c r="X122" s="18">
        <v>100</v>
      </c>
      <c r="Y122" s="21"/>
      <c r="Z122" s="22"/>
    </row>
    <row r="123" spans="1:26" x14ac:dyDescent="0.3">
      <c r="A123" s="36" t="s">
        <v>27</v>
      </c>
      <c r="B123" s="37">
        <v>45412</v>
      </c>
      <c r="C123" s="11">
        <v>100</v>
      </c>
      <c r="D123" s="19">
        <f>MAX(ROUND(D122+IF(I122&lt;GLYCT3_MIN,-INCR_ALGO*IF(H122&gt;10,2,1),0)+IF(AND(I122&gt;=GLYCT3_MAX,I121&gt;=GLYCT3_MAX,I120&gt;=GLYCT3_MAX),INCR_ALGO*IF(H122&gt;10,2,1),0),2),0)</f>
        <v>1</v>
      </c>
      <c r="E123" s="14">
        <v>0</v>
      </c>
      <c r="F123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23" s="29">
        <f>Tableau25[[#This Row],[Algo]]*Tableau25[[#This Row],[Glucides]]/10</f>
        <v>0</v>
      </c>
      <c r="H123" s="19">
        <f>ROUND(2*Tableau25[[#This Row],[Calcul NR]],0)/2+Tableau25[[#This Row],[Correction]]</f>
        <v>0</v>
      </c>
      <c r="I123" s="11">
        <v>100</v>
      </c>
      <c r="J123" s="13">
        <v>100</v>
      </c>
      <c r="K123" s="15">
        <f>MAX(ROUND(K122+IF(P122&lt;GLYCT3_MIN,-INCR_ALGO*IF(O122&gt;10,2,1),0)+IF(AND(P122&gt;=GLYCT3_MAX,P121&gt;=GLYCT3_MAX,P120&gt;=GLYCT3_MAX),INCR_ALGO*IF(O122&gt;10,2,1),0),2),0)</f>
        <v>1</v>
      </c>
      <c r="L123" s="15">
        <v>0</v>
      </c>
      <c r="M123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23" s="20">
        <f>Tableau25[[#This Row],[Algo (M)]]*Tableau25[[#This Row],[Glucides (M)]]/10</f>
        <v>0</v>
      </c>
      <c r="O123" s="20">
        <f>ROUND(2*Tableau25[[#This Row],[Calcul NR (M)]],0)/2+Tableau25[[#This Row],[Correction (M)]]</f>
        <v>0</v>
      </c>
      <c r="P123" s="13">
        <v>100</v>
      </c>
      <c r="Q123" s="18">
        <v>100</v>
      </c>
      <c r="R123" s="16">
        <f>MAX(ROUND(R122+IF(X122&lt;GLYCT3_MIN,-INCR_ALGO*IF(V122&gt;10,2,1),0)+IF(AND(X122&gt;GLYCT3_MAX,X121&gt;GLYCT3_MAX,X120&gt;GLYCT3_MAX),INCR_ALGO*IF(V122&gt;10,2,1),0),2),0)</f>
        <v>1</v>
      </c>
      <c r="S123" s="16">
        <v>0</v>
      </c>
      <c r="T123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23" s="21">
        <f>Tableau25[[#This Row],[Algo (S)]]*Tableau25[[#This Row],[Glucides (S)]]/10</f>
        <v>0</v>
      </c>
      <c r="V123" s="21">
        <f>ROUND(2*Tableau25[[#This Row],[Calcul NR (S)]],0)/2+Tableau25[[#This Row],[Correction (S)]]</f>
        <v>0</v>
      </c>
      <c r="W123" s="16">
        <v>10</v>
      </c>
      <c r="X123" s="18">
        <v>100</v>
      </c>
      <c r="Y123" s="21"/>
      <c r="Z123" s="22"/>
    </row>
    <row r="124" spans="1:26" x14ac:dyDescent="0.3">
      <c r="A124" s="36" t="s">
        <v>33</v>
      </c>
      <c r="B124" s="37">
        <v>45413</v>
      </c>
      <c r="C124" s="11">
        <v>100</v>
      </c>
      <c r="D124" s="19">
        <f>MAX(ROUND(D123+IF(I123&lt;GLYCT3_MIN,-INCR_ALGO*IF(H123&gt;10,2,1),0)+IF(AND(I123&gt;=GLYCT3_MAX,I122&gt;=GLYCT3_MAX,I121&gt;=GLYCT3_MAX),INCR_ALGO*IF(H123&gt;10,2,1),0),2),0)</f>
        <v>1</v>
      </c>
      <c r="E124" s="14">
        <v>0</v>
      </c>
      <c r="F124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24" s="29">
        <f>Tableau25[[#This Row],[Algo]]*Tableau25[[#This Row],[Glucides]]/10</f>
        <v>0</v>
      </c>
      <c r="H124" s="19">
        <f>ROUND(2*Tableau25[[#This Row],[Calcul NR]],0)/2+Tableau25[[#This Row],[Correction]]</f>
        <v>0</v>
      </c>
      <c r="I124" s="11">
        <v>100</v>
      </c>
      <c r="J124" s="13">
        <v>100</v>
      </c>
      <c r="K124" s="15">
        <f>MAX(ROUND(K123+IF(P123&lt;GLYCT3_MIN,-INCR_ALGO*IF(O123&gt;10,2,1),0)+IF(AND(P123&gt;=GLYCT3_MAX,P122&gt;=GLYCT3_MAX,P121&gt;=GLYCT3_MAX),INCR_ALGO*IF(O123&gt;10,2,1),0),2),0)</f>
        <v>1</v>
      </c>
      <c r="L124" s="15">
        <v>0</v>
      </c>
      <c r="M124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24" s="20">
        <f>Tableau25[[#This Row],[Algo (M)]]*Tableau25[[#This Row],[Glucides (M)]]/10</f>
        <v>0</v>
      </c>
      <c r="O124" s="20">
        <f>ROUND(2*Tableau25[[#This Row],[Calcul NR (M)]],0)/2+Tableau25[[#This Row],[Correction (M)]]</f>
        <v>0</v>
      </c>
      <c r="P124" s="13">
        <v>100</v>
      </c>
      <c r="Q124" s="18">
        <v>100</v>
      </c>
      <c r="R124" s="16">
        <f>MAX(ROUND(R123+IF(X123&lt;GLYCT3_MIN,-INCR_ALGO*IF(V123&gt;10,2,1),0)+IF(AND(X123&gt;GLYCT3_MAX,X122&gt;GLYCT3_MAX,X121&gt;GLYCT3_MAX),INCR_ALGO*IF(V123&gt;10,2,1),0),2),0)</f>
        <v>1</v>
      </c>
      <c r="S124" s="16">
        <v>0</v>
      </c>
      <c r="T124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24" s="21">
        <f>Tableau25[[#This Row],[Algo (S)]]*Tableau25[[#This Row],[Glucides (S)]]/10</f>
        <v>0</v>
      </c>
      <c r="V124" s="21">
        <f>ROUND(2*Tableau25[[#This Row],[Calcul NR (S)]],0)/2+Tableau25[[#This Row],[Correction (S)]]</f>
        <v>0</v>
      </c>
      <c r="W124" s="16">
        <v>10</v>
      </c>
      <c r="X124" s="18">
        <v>100</v>
      </c>
      <c r="Y124" s="21"/>
      <c r="Z124" s="22"/>
    </row>
    <row r="125" spans="1:26" x14ac:dyDescent="0.3">
      <c r="A125" s="36" t="s">
        <v>29</v>
      </c>
      <c r="B125" s="37">
        <v>45414</v>
      </c>
      <c r="C125" s="11">
        <v>100</v>
      </c>
      <c r="D125" s="19">
        <f>MAX(ROUND(D124+IF(I124&lt;GLYCT3_MIN,-INCR_ALGO*IF(H124&gt;10,2,1),0)+IF(AND(I124&gt;=GLYCT3_MAX,I123&gt;=GLYCT3_MAX,I122&gt;=GLYCT3_MAX),INCR_ALGO*IF(H124&gt;10,2,1),0),2),0)</f>
        <v>1</v>
      </c>
      <c r="E125" s="14">
        <v>0</v>
      </c>
      <c r="F125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25" s="29">
        <f>Tableau25[[#This Row],[Algo]]*Tableau25[[#This Row],[Glucides]]/10</f>
        <v>0</v>
      </c>
      <c r="H125" s="19">
        <f>ROUND(2*Tableau25[[#This Row],[Calcul NR]],0)/2+Tableau25[[#This Row],[Correction]]</f>
        <v>0</v>
      </c>
      <c r="I125" s="11">
        <v>100</v>
      </c>
      <c r="J125" s="13">
        <v>100</v>
      </c>
      <c r="K125" s="15">
        <f>MAX(ROUND(K124+IF(P124&lt;GLYCT3_MIN,-INCR_ALGO*IF(O124&gt;10,2,1),0)+IF(AND(P124&gt;=GLYCT3_MAX,P123&gt;=GLYCT3_MAX,P122&gt;=GLYCT3_MAX),INCR_ALGO*IF(O124&gt;10,2,1),0),2),0)</f>
        <v>1</v>
      </c>
      <c r="L125" s="15">
        <v>0</v>
      </c>
      <c r="M125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25" s="20">
        <f>Tableau25[[#This Row],[Algo (M)]]*Tableau25[[#This Row],[Glucides (M)]]/10</f>
        <v>0</v>
      </c>
      <c r="O125" s="20">
        <f>ROUND(2*Tableau25[[#This Row],[Calcul NR (M)]],0)/2+Tableau25[[#This Row],[Correction (M)]]</f>
        <v>0</v>
      </c>
      <c r="P125" s="13">
        <v>100</v>
      </c>
      <c r="Q125" s="18">
        <v>100</v>
      </c>
      <c r="R125" s="16">
        <f>MAX(ROUND(R124+IF(X124&lt;GLYCT3_MIN,-INCR_ALGO*IF(V124&gt;10,2,1),0)+IF(AND(X124&gt;GLYCT3_MAX,X123&gt;GLYCT3_MAX,X122&gt;GLYCT3_MAX),INCR_ALGO*IF(V124&gt;10,2,1),0),2),0)</f>
        <v>1</v>
      </c>
      <c r="S125" s="16">
        <v>0</v>
      </c>
      <c r="T125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25" s="21">
        <f>Tableau25[[#This Row],[Algo (S)]]*Tableau25[[#This Row],[Glucides (S)]]/10</f>
        <v>0</v>
      </c>
      <c r="V125" s="21">
        <f>ROUND(2*Tableau25[[#This Row],[Calcul NR (S)]],0)/2+Tableau25[[#This Row],[Correction (S)]]</f>
        <v>0</v>
      </c>
      <c r="W125" s="16">
        <v>10</v>
      </c>
      <c r="X125" s="18">
        <v>100</v>
      </c>
      <c r="Y125" s="21"/>
      <c r="Z125" s="22"/>
    </row>
    <row r="126" spans="1:26" x14ac:dyDescent="0.3">
      <c r="A126" s="36" t="s">
        <v>30</v>
      </c>
      <c r="B126" s="37">
        <v>45415</v>
      </c>
      <c r="C126" s="11">
        <v>100</v>
      </c>
      <c r="D126" s="19">
        <f>MAX(ROUND(D125+IF(I125&lt;GLYCT3_MIN,-INCR_ALGO*IF(H125&gt;10,2,1),0)+IF(AND(I125&gt;=GLYCT3_MAX,I124&gt;=GLYCT3_MAX,I123&gt;=GLYCT3_MAX),INCR_ALGO*IF(H125&gt;10,2,1),0),2),0)</f>
        <v>1</v>
      </c>
      <c r="E126" s="14">
        <v>0</v>
      </c>
      <c r="F126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26" s="29">
        <f>Tableau25[[#This Row],[Algo]]*Tableau25[[#This Row],[Glucides]]/10</f>
        <v>0</v>
      </c>
      <c r="H126" s="19">
        <f>ROUND(2*Tableau25[[#This Row],[Calcul NR]],0)/2+Tableau25[[#This Row],[Correction]]</f>
        <v>0</v>
      </c>
      <c r="I126" s="11">
        <v>100</v>
      </c>
      <c r="J126" s="13">
        <v>100</v>
      </c>
      <c r="K126" s="15">
        <f>MAX(ROUND(K125+IF(P125&lt;GLYCT3_MIN,-INCR_ALGO*IF(O125&gt;10,2,1),0)+IF(AND(P125&gt;=GLYCT3_MAX,P124&gt;=GLYCT3_MAX,P123&gt;=GLYCT3_MAX),INCR_ALGO*IF(O125&gt;10,2,1),0),2),0)</f>
        <v>1</v>
      </c>
      <c r="L126" s="15">
        <v>0</v>
      </c>
      <c r="M126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26" s="20">
        <f>Tableau25[[#This Row],[Algo (M)]]*Tableau25[[#This Row],[Glucides (M)]]/10</f>
        <v>0</v>
      </c>
      <c r="O126" s="20">
        <f>ROUND(2*Tableau25[[#This Row],[Calcul NR (M)]],0)/2+Tableau25[[#This Row],[Correction (M)]]</f>
        <v>0</v>
      </c>
      <c r="P126" s="13">
        <v>100</v>
      </c>
      <c r="Q126" s="18">
        <v>100</v>
      </c>
      <c r="R126" s="16">
        <f>MAX(ROUND(R125+IF(X125&lt;GLYCT3_MIN,-INCR_ALGO*IF(V125&gt;10,2,1),0)+IF(AND(X125&gt;GLYCT3_MAX,X124&gt;GLYCT3_MAX,X123&gt;GLYCT3_MAX),INCR_ALGO*IF(V125&gt;10,2,1),0),2),0)</f>
        <v>1</v>
      </c>
      <c r="S126" s="16">
        <v>0</v>
      </c>
      <c r="T126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26" s="21">
        <f>Tableau25[[#This Row],[Algo (S)]]*Tableau25[[#This Row],[Glucides (S)]]/10</f>
        <v>0</v>
      </c>
      <c r="V126" s="21">
        <f>ROUND(2*Tableau25[[#This Row],[Calcul NR (S)]],0)/2+Tableau25[[#This Row],[Correction (S)]]</f>
        <v>0</v>
      </c>
      <c r="W126" s="16">
        <v>10</v>
      </c>
      <c r="X126" s="18">
        <v>100</v>
      </c>
      <c r="Y126" s="21"/>
      <c r="Z126" s="22"/>
    </row>
    <row r="127" spans="1:26" x14ac:dyDescent="0.3">
      <c r="A127" s="36" t="s">
        <v>31</v>
      </c>
      <c r="B127" s="37">
        <v>45416</v>
      </c>
      <c r="C127" s="11">
        <v>100</v>
      </c>
      <c r="D127" s="19">
        <f>MAX(ROUND(D126+IF(I126&lt;GLYCT3_MIN,-INCR_ALGO*IF(H126&gt;10,2,1),0)+IF(AND(I126&gt;=GLYCT3_MAX,I125&gt;=GLYCT3_MAX,I124&gt;=GLYCT3_MAX),INCR_ALGO*IF(H126&gt;10,2,1),0),2),0)</f>
        <v>1</v>
      </c>
      <c r="E127" s="14">
        <v>0</v>
      </c>
      <c r="F127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27" s="29">
        <f>Tableau25[[#This Row],[Algo]]*Tableau25[[#This Row],[Glucides]]/10</f>
        <v>0</v>
      </c>
      <c r="H127" s="19">
        <f>ROUND(2*Tableau25[[#This Row],[Calcul NR]],0)/2+Tableau25[[#This Row],[Correction]]</f>
        <v>0</v>
      </c>
      <c r="I127" s="11">
        <v>100</v>
      </c>
      <c r="J127" s="13">
        <v>100</v>
      </c>
      <c r="K127" s="15">
        <f>MAX(ROUND(K126+IF(P126&lt;GLYCT3_MIN,-INCR_ALGO*IF(O126&gt;10,2,1),0)+IF(AND(P126&gt;=GLYCT3_MAX,P125&gt;=GLYCT3_MAX,P124&gt;=GLYCT3_MAX),INCR_ALGO*IF(O126&gt;10,2,1),0),2),0)</f>
        <v>1</v>
      </c>
      <c r="L127" s="15">
        <v>0</v>
      </c>
      <c r="M127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27" s="20">
        <f>Tableau25[[#This Row],[Algo (M)]]*Tableau25[[#This Row],[Glucides (M)]]/10</f>
        <v>0</v>
      </c>
      <c r="O127" s="20">
        <f>ROUND(2*Tableau25[[#This Row],[Calcul NR (M)]],0)/2+Tableau25[[#This Row],[Correction (M)]]</f>
        <v>0</v>
      </c>
      <c r="P127" s="13">
        <v>100</v>
      </c>
      <c r="Q127" s="18">
        <v>100</v>
      </c>
      <c r="R127" s="16">
        <f>MAX(ROUND(R126+IF(X126&lt;GLYCT3_MIN,-INCR_ALGO*IF(V126&gt;10,2,1),0)+IF(AND(X126&gt;GLYCT3_MAX,X125&gt;GLYCT3_MAX,X124&gt;GLYCT3_MAX),INCR_ALGO*IF(V126&gt;10,2,1),0),2),0)</f>
        <v>1</v>
      </c>
      <c r="S127" s="16">
        <v>0</v>
      </c>
      <c r="T127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27" s="21">
        <f>Tableau25[[#This Row],[Algo (S)]]*Tableau25[[#This Row],[Glucides (S)]]/10</f>
        <v>0</v>
      </c>
      <c r="V127" s="21">
        <f>ROUND(2*Tableau25[[#This Row],[Calcul NR (S)]],0)/2+Tableau25[[#This Row],[Correction (S)]]</f>
        <v>0</v>
      </c>
      <c r="W127" s="16">
        <v>10</v>
      </c>
      <c r="X127" s="18">
        <v>100</v>
      </c>
      <c r="Y127" s="21"/>
      <c r="Z127" s="22"/>
    </row>
    <row r="128" spans="1:26" x14ac:dyDescent="0.3">
      <c r="A128" s="36" t="s">
        <v>32</v>
      </c>
      <c r="B128" s="37">
        <v>45417</v>
      </c>
      <c r="C128" s="11">
        <v>100</v>
      </c>
      <c r="D128" s="19">
        <f>MAX(ROUND(D127+IF(I127&lt;GLYCT3_MIN,-INCR_ALGO*IF(H127&gt;10,2,1),0)+IF(AND(I127&gt;=GLYCT3_MAX,I126&gt;=GLYCT3_MAX,I125&gt;=GLYCT3_MAX),INCR_ALGO*IF(H127&gt;10,2,1),0),2),0)</f>
        <v>1</v>
      </c>
      <c r="E128" s="14">
        <v>0</v>
      </c>
      <c r="F128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28" s="29">
        <f>Tableau25[[#This Row],[Algo]]*Tableau25[[#This Row],[Glucides]]/10</f>
        <v>0</v>
      </c>
      <c r="H128" s="19">
        <f>ROUND(2*Tableau25[[#This Row],[Calcul NR]],0)/2+Tableau25[[#This Row],[Correction]]</f>
        <v>0</v>
      </c>
      <c r="I128" s="11">
        <v>100</v>
      </c>
      <c r="J128" s="13">
        <v>100</v>
      </c>
      <c r="K128" s="15">
        <f>MAX(ROUND(K127+IF(P127&lt;GLYCT3_MIN,-INCR_ALGO*IF(O127&gt;10,2,1),0)+IF(AND(P127&gt;=GLYCT3_MAX,P126&gt;=GLYCT3_MAX,P125&gt;=GLYCT3_MAX),INCR_ALGO*IF(O127&gt;10,2,1),0),2),0)</f>
        <v>1</v>
      </c>
      <c r="L128" s="15">
        <v>0</v>
      </c>
      <c r="M128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28" s="20">
        <f>Tableau25[[#This Row],[Algo (M)]]*Tableau25[[#This Row],[Glucides (M)]]/10</f>
        <v>0</v>
      </c>
      <c r="O128" s="20">
        <f>ROUND(2*Tableau25[[#This Row],[Calcul NR (M)]],0)/2+Tableau25[[#This Row],[Correction (M)]]</f>
        <v>0</v>
      </c>
      <c r="P128" s="13">
        <v>100</v>
      </c>
      <c r="Q128" s="18">
        <v>100</v>
      </c>
      <c r="R128" s="16">
        <f>MAX(ROUND(R127+IF(X127&lt;GLYCT3_MIN,-INCR_ALGO*IF(V127&gt;10,2,1),0)+IF(AND(X127&gt;GLYCT3_MAX,X126&gt;GLYCT3_MAX,X125&gt;GLYCT3_MAX),INCR_ALGO*IF(V127&gt;10,2,1),0),2),0)</f>
        <v>1</v>
      </c>
      <c r="S128" s="16">
        <v>0</v>
      </c>
      <c r="T128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28" s="21">
        <f>Tableau25[[#This Row],[Algo (S)]]*Tableau25[[#This Row],[Glucides (S)]]/10</f>
        <v>0</v>
      </c>
      <c r="V128" s="21">
        <f>ROUND(2*Tableau25[[#This Row],[Calcul NR (S)]],0)/2+Tableau25[[#This Row],[Correction (S)]]</f>
        <v>0</v>
      </c>
      <c r="W128" s="16">
        <v>10</v>
      </c>
      <c r="X128" s="18">
        <v>100</v>
      </c>
      <c r="Y128" s="21"/>
      <c r="Z128" s="22" t="s">
        <v>40</v>
      </c>
    </row>
    <row r="129" spans="1:26" x14ac:dyDescent="0.3">
      <c r="A129" s="36" t="s">
        <v>28</v>
      </c>
      <c r="B129" s="37">
        <v>45418</v>
      </c>
      <c r="C129" s="11">
        <v>100</v>
      </c>
      <c r="D129" s="19">
        <f>MAX(ROUND(D128+IF(I128&lt;GLYCT3_MIN,-INCR_ALGO*IF(H128&gt;10,2,1),0)+IF(AND(I128&gt;=GLYCT3_MAX,I127&gt;=GLYCT3_MAX,I126&gt;=GLYCT3_MAX),INCR_ALGO*IF(H128&gt;10,2,1),0),2),0)</f>
        <v>1</v>
      </c>
      <c r="E129" s="14">
        <v>0</v>
      </c>
      <c r="F129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29" s="29">
        <f>Tableau25[[#This Row],[Algo]]*Tableau25[[#This Row],[Glucides]]/10</f>
        <v>0</v>
      </c>
      <c r="H129" s="19">
        <f>ROUND(2*Tableau25[[#This Row],[Calcul NR]],0)/2+Tableau25[[#This Row],[Correction]]</f>
        <v>0</v>
      </c>
      <c r="I129" s="11">
        <v>100</v>
      </c>
      <c r="J129" s="13">
        <v>100</v>
      </c>
      <c r="K129" s="15">
        <f>MAX(ROUND(K128+IF(P128&lt;GLYCT3_MIN,-INCR_ALGO*IF(O128&gt;10,2,1),0)+IF(AND(P128&gt;=GLYCT3_MAX,P127&gt;=GLYCT3_MAX,P126&gt;=GLYCT3_MAX),INCR_ALGO*IF(O128&gt;10,2,1),0),2),0)</f>
        <v>1</v>
      </c>
      <c r="L129" s="15">
        <v>0</v>
      </c>
      <c r="M129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29" s="20">
        <f>Tableau25[[#This Row],[Algo (M)]]*Tableau25[[#This Row],[Glucides (M)]]/10</f>
        <v>0</v>
      </c>
      <c r="O129" s="20">
        <f>ROUND(2*Tableau25[[#This Row],[Calcul NR (M)]],0)/2+Tableau25[[#This Row],[Correction (M)]]</f>
        <v>0</v>
      </c>
      <c r="P129" s="13">
        <v>100</v>
      </c>
      <c r="Q129" s="18">
        <v>100</v>
      </c>
      <c r="R129" s="16">
        <f>MAX(ROUND(R128+IF(X128&lt;GLYCT3_MIN,-INCR_ALGO*IF(V128&gt;10,2,1),0)+IF(AND(X128&gt;GLYCT3_MAX,X127&gt;GLYCT3_MAX,X126&gt;GLYCT3_MAX),INCR_ALGO*IF(V128&gt;10,2,1),0),2),0)</f>
        <v>1</v>
      </c>
      <c r="S129" s="16">
        <v>0</v>
      </c>
      <c r="T129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29" s="21">
        <f>Tableau25[[#This Row],[Algo (S)]]*Tableau25[[#This Row],[Glucides (S)]]/10</f>
        <v>0</v>
      </c>
      <c r="V129" s="21">
        <f>ROUND(2*Tableau25[[#This Row],[Calcul NR (S)]],0)/2+Tableau25[[#This Row],[Correction (S)]]</f>
        <v>0</v>
      </c>
      <c r="W129" s="16">
        <v>10</v>
      </c>
      <c r="X129" s="18">
        <v>100</v>
      </c>
      <c r="Y129" s="21"/>
      <c r="Z129" s="22"/>
    </row>
    <row r="130" spans="1:26" x14ac:dyDescent="0.3">
      <c r="A130" s="36" t="s">
        <v>27</v>
      </c>
      <c r="B130" s="37">
        <v>45419</v>
      </c>
      <c r="C130" s="11">
        <v>100</v>
      </c>
      <c r="D130" s="19">
        <f>MAX(ROUND(D129+IF(I129&lt;GLYCT3_MIN,-INCR_ALGO*IF(H129&gt;10,2,1),0)+IF(AND(I129&gt;=GLYCT3_MAX,I128&gt;=GLYCT3_MAX,I127&gt;=GLYCT3_MAX),INCR_ALGO*IF(H129&gt;10,2,1),0),2),0)</f>
        <v>1</v>
      </c>
      <c r="E130" s="14">
        <v>0</v>
      </c>
      <c r="F130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30" s="29">
        <f>Tableau25[[#This Row],[Algo]]*Tableau25[[#This Row],[Glucides]]/10</f>
        <v>0</v>
      </c>
      <c r="H130" s="19">
        <f>ROUND(2*Tableau25[[#This Row],[Calcul NR]],0)/2+Tableau25[[#This Row],[Correction]]</f>
        <v>0</v>
      </c>
      <c r="I130" s="11">
        <v>100</v>
      </c>
      <c r="J130" s="13">
        <v>100</v>
      </c>
      <c r="K130" s="15">
        <f>MAX(ROUND(K129+IF(P129&lt;GLYCT3_MIN,-INCR_ALGO*IF(O129&gt;10,2,1),0)+IF(AND(P129&gt;=GLYCT3_MAX,P128&gt;=GLYCT3_MAX,P127&gt;=GLYCT3_MAX),INCR_ALGO*IF(O129&gt;10,2,1),0),2),0)</f>
        <v>1</v>
      </c>
      <c r="L130" s="15">
        <v>0</v>
      </c>
      <c r="M130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30" s="20">
        <f>Tableau25[[#This Row],[Algo (M)]]*Tableau25[[#This Row],[Glucides (M)]]/10</f>
        <v>0</v>
      </c>
      <c r="O130" s="20">
        <f>ROUND(2*Tableau25[[#This Row],[Calcul NR (M)]],0)/2+Tableau25[[#This Row],[Correction (M)]]</f>
        <v>0</v>
      </c>
      <c r="P130" s="13">
        <v>100</v>
      </c>
      <c r="Q130" s="18">
        <v>100</v>
      </c>
      <c r="R130" s="16">
        <f>MAX(ROUND(R129+IF(X129&lt;GLYCT3_MIN,-INCR_ALGO*IF(V129&gt;10,2,1),0)+IF(AND(X129&gt;GLYCT3_MAX,X128&gt;GLYCT3_MAX,X127&gt;GLYCT3_MAX),INCR_ALGO*IF(V129&gt;10,2,1),0),2),0)</f>
        <v>1</v>
      </c>
      <c r="S130" s="16">
        <v>0</v>
      </c>
      <c r="T130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30" s="21">
        <f>Tableau25[[#This Row],[Algo (S)]]*Tableau25[[#This Row],[Glucides (S)]]/10</f>
        <v>0</v>
      </c>
      <c r="V130" s="21">
        <f>ROUND(2*Tableau25[[#This Row],[Calcul NR (S)]],0)/2+Tableau25[[#This Row],[Correction (S)]]</f>
        <v>0</v>
      </c>
      <c r="W130" s="16">
        <v>10</v>
      </c>
      <c r="X130" s="18">
        <v>100</v>
      </c>
      <c r="Y130" s="21"/>
      <c r="Z130" s="22"/>
    </row>
    <row r="131" spans="1:26" x14ac:dyDescent="0.3">
      <c r="A131" s="36" t="s">
        <v>33</v>
      </c>
      <c r="B131" s="37">
        <v>45420</v>
      </c>
      <c r="C131" s="11">
        <v>100</v>
      </c>
      <c r="D131" s="19">
        <f>MAX(ROUND(D130+IF(I130&lt;GLYCT3_MIN,-INCR_ALGO*IF(H130&gt;10,2,1),0)+IF(AND(I130&gt;=GLYCT3_MAX,I129&gt;=GLYCT3_MAX,I128&gt;=GLYCT3_MAX),INCR_ALGO*IF(H130&gt;10,2,1),0),2),0)</f>
        <v>1</v>
      </c>
      <c r="E131" s="14">
        <v>0</v>
      </c>
      <c r="F131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31" s="29">
        <f>Tableau25[[#This Row],[Algo]]*Tableau25[[#This Row],[Glucides]]/10</f>
        <v>0</v>
      </c>
      <c r="H131" s="19">
        <f>ROUND(2*Tableau25[[#This Row],[Calcul NR]],0)/2+Tableau25[[#This Row],[Correction]]</f>
        <v>0</v>
      </c>
      <c r="I131" s="11">
        <v>100</v>
      </c>
      <c r="J131" s="13">
        <v>100</v>
      </c>
      <c r="K131" s="15">
        <f>MAX(ROUND(K130+IF(P130&lt;GLYCT3_MIN,-INCR_ALGO*IF(O130&gt;10,2,1),0)+IF(AND(P130&gt;=GLYCT3_MAX,P129&gt;=GLYCT3_MAX,P128&gt;=GLYCT3_MAX),INCR_ALGO*IF(O130&gt;10,2,1),0),2),0)</f>
        <v>1</v>
      </c>
      <c r="L131" s="15">
        <v>0</v>
      </c>
      <c r="M131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31" s="20">
        <f>Tableau25[[#This Row],[Algo (M)]]*Tableau25[[#This Row],[Glucides (M)]]/10</f>
        <v>0</v>
      </c>
      <c r="O131" s="20">
        <f>ROUND(2*Tableau25[[#This Row],[Calcul NR (M)]],0)/2+Tableau25[[#This Row],[Correction (M)]]</f>
        <v>0</v>
      </c>
      <c r="P131" s="13">
        <v>100</v>
      </c>
      <c r="Q131" s="18">
        <v>100</v>
      </c>
      <c r="R131" s="16">
        <f>MAX(ROUND(R130+IF(X130&lt;GLYCT3_MIN,-INCR_ALGO*IF(V130&gt;10,2,1),0)+IF(AND(X130&gt;GLYCT3_MAX,X129&gt;GLYCT3_MAX,X128&gt;GLYCT3_MAX),INCR_ALGO*IF(V130&gt;10,2,1),0),2),0)</f>
        <v>1</v>
      </c>
      <c r="S131" s="16">
        <v>0</v>
      </c>
      <c r="T131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31" s="21">
        <f>Tableau25[[#This Row],[Algo (S)]]*Tableau25[[#This Row],[Glucides (S)]]/10</f>
        <v>0</v>
      </c>
      <c r="V131" s="21">
        <f>ROUND(2*Tableau25[[#This Row],[Calcul NR (S)]],0)/2+Tableau25[[#This Row],[Correction (S)]]</f>
        <v>0</v>
      </c>
      <c r="W131" s="16">
        <v>10</v>
      </c>
      <c r="X131" s="18">
        <v>100</v>
      </c>
      <c r="Y131" s="21"/>
      <c r="Z131" s="22"/>
    </row>
    <row r="132" spans="1:26" x14ac:dyDescent="0.3">
      <c r="A132" s="36" t="s">
        <v>29</v>
      </c>
      <c r="B132" s="37">
        <v>45421</v>
      </c>
      <c r="C132" s="11">
        <v>100</v>
      </c>
      <c r="D132" s="19">
        <f>MAX(ROUND(D131+IF(I131&lt;GLYCT3_MIN,-INCR_ALGO*IF(H131&gt;10,2,1),0)+IF(AND(I131&gt;=GLYCT3_MAX,I130&gt;=GLYCT3_MAX,I129&gt;=GLYCT3_MAX),INCR_ALGO*IF(H131&gt;10,2,1),0),2),0)</f>
        <v>1</v>
      </c>
      <c r="E132" s="14">
        <v>0</v>
      </c>
      <c r="F132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32" s="29">
        <f>Tableau25[[#This Row],[Algo]]*Tableau25[[#This Row],[Glucides]]/10</f>
        <v>0</v>
      </c>
      <c r="H132" s="19">
        <f>ROUND(2*Tableau25[[#This Row],[Calcul NR]],0)/2+Tableau25[[#This Row],[Correction]]</f>
        <v>0</v>
      </c>
      <c r="I132" s="11">
        <v>100</v>
      </c>
      <c r="J132" s="13">
        <v>100</v>
      </c>
      <c r="K132" s="15">
        <f>MAX(ROUND(K131+IF(P131&lt;GLYCT3_MIN,-INCR_ALGO*IF(O131&gt;10,2,1),0)+IF(AND(P131&gt;=GLYCT3_MAX,P130&gt;=GLYCT3_MAX,P129&gt;=GLYCT3_MAX),INCR_ALGO*IF(O131&gt;10,2,1),0),2),0)</f>
        <v>1</v>
      </c>
      <c r="L132" s="15">
        <v>0</v>
      </c>
      <c r="M132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32" s="20">
        <f>Tableau25[[#This Row],[Algo (M)]]*Tableau25[[#This Row],[Glucides (M)]]/10</f>
        <v>0</v>
      </c>
      <c r="O132" s="20">
        <f>ROUND(2*Tableau25[[#This Row],[Calcul NR (M)]],0)/2+Tableau25[[#This Row],[Correction (M)]]</f>
        <v>0</v>
      </c>
      <c r="P132" s="13">
        <v>100</v>
      </c>
      <c r="Q132" s="18">
        <v>100</v>
      </c>
      <c r="R132" s="16">
        <f>MAX(ROUND(R131+IF(X131&lt;GLYCT3_MIN,-INCR_ALGO*IF(V131&gt;10,2,1),0)+IF(AND(X131&gt;GLYCT3_MAX,X130&gt;GLYCT3_MAX,X129&gt;GLYCT3_MAX),INCR_ALGO*IF(V131&gt;10,2,1),0),2),0)</f>
        <v>1</v>
      </c>
      <c r="S132" s="16">
        <v>0</v>
      </c>
      <c r="T132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32" s="21">
        <f>Tableau25[[#This Row],[Algo (S)]]*Tableau25[[#This Row],[Glucides (S)]]/10</f>
        <v>0</v>
      </c>
      <c r="V132" s="21">
        <f>ROUND(2*Tableau25[[#This Row],[Calcul NR (S)]],0)/2+Tableau25[[#This Row],[Correction (S)]]</f>
        <v>0</v>
      </c>
      <c r="W132" s="16">
        <v>10</v>
      </c>
      <c r="X132" s="18">
        <v>100</v>
      </c>
      <c r="Y132" s="21"/>
      <c r="Z132" s="22"/>
    </row>
    <row r="133" spans="1:26" x14ac:dyDescent="0.3">
      <c r="A133" s="36" t="s">
        <v>30</v>
      </c>
      <c r="B133" s="37">
        <v>45422</v>
      </c>
      <c r="C133" s="11">
        <v>100</v>
      </c>
      <c r="D133" s="19">
        <f>MAX(ROUND(D132+IF(I132&lt;GLYCT3_MIN,-INCR_ALGO*IF(H132&gt;10,2,1),0)+IF(AND(I132&gt;=GLYCT3_MAX,I131&gt;=GLYCT3_MAX,I130&gt;=GLYCT3_MAX),INCR_ALGO*IF(H132&gt;10,2,1),0),2),0)</f>
        <v>1</v>
      </c>
      <c r="E133" s="14">
        <v>0</v>
      </c>
      <c r="F133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33" s="29">
        <f>Tableau25[[#This Row],[Algo]]*Tableau25[[#This Row],[Glucides]]/10</f>
        <v>0</v>
      </c>
      <c r="H133" s="19">
        <f>ROUND(2*Tableau25[[#This Row],[Calcul NR]],0)/2+Tableau25[[#This Row],[Correction]]</f>
        <v>0</v>
      </c>
      <c r="I133" s="11">
        <v>100</v>
      </c>
      <c r="J133" s="13">
        <v>100</v>
      </c>
      <c r="K133" s="15">
        <f>MAX(ROUND(K132+IF(P132&lt;GLYCT3_MIN,-INCR_ALGO*IF(O132&gt;10,2,1),0)+IF(AND(P132&gt;=GLYCT3_MAX,P131&gt;=GLYCT3_MAX,P130&gt;=GLYCT3_MAX),INCR_ALGO*IF(O132&gt;10,2,1),0),2),0)</f>
        <v>1</v>
      </c>
      <c r="L133" s="15">
        <v>0</v>
      </c>
      <c r="M133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33" s="20">
        <f>Tableau25[[#This Row],[Algo (M)]]*Tableau25[[#This Row],[Glucides (M)]]/10</f>
        <v>0</v>
      </c>
      <c r="O133" s="20">
        <f>ROUND(2*Tableau25[[#This Row],[Calcul NR (M)]],0)/2+Tableau25[[#This Row],[Correction (M)]]</f>
        <v>0</v>
      </c>
      <c r="P133" s="13">
        <v>100</v>
      </c>
      <c r="Q133" s="18">
        <v>100</v>
      </c>
      <c r="R133" s="16">
        <f>MAX(ROUND(R132+IF(X132&lt;GLYCT3_MIN,-INCR_ALGO*IF(V132&gt;10,2,1),0)+IF(AND(X132&gt;GLYCT3_MAX,X131&gt;GLYCT3_MAX,X130&gt;GLYCT3_MAX),INCR_ALGO*IF(V132&gt;10,2,1),0),2),0)</f>
        <v>1</v>
      </c>
      <c r="S133" s="16">
        <v>0</v>
      </c>
      <c r="T133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33" s="21">
        <f>Tableau25[[#This Row],[Algo (S)]]*Tableau25[[#This Row],[Glucides (S)]]/10</f>
        <v>0</v>
      </c>
      <c r="V133" s="21">
        <f>ROUND(2*Tableau25[[#This Row],[Calcul NR (S)]],0)/2+Tableau25[[#This Row],[Correction (S)]]</f>
        <v>0</v>
      </c>
      <c r="W133" s="16">
        <v>10</v>
      </c>
      <c r="X133" s="18">
        <v>100</v>
      </c>
      <c r="Y133" s="21"/>
      <c r="Z133" s="22"/>
    </row>
    <row r="134" spans="1:26" x14ac:dyDescent="0.3">
      <c r="A134" s="36" t="s">
        <v>31</v>
      </c>
      <c r="B134" s="37">
        <v>45423</v>
      </c>
      <c r="C134" s="11">
        <v>100</v>
      </c>
      <c r="D134" s="19">
        <f>MAX(ROUND(D133+IF(I133&lt;GLYCT3_MIN,-INCR_ALGO*IF(H133&gt;10,2,1),0)+IF(AND(I133&gt;=GLYCT3_MAX,I132&gt;=GLYCT3_MAX,I131&gt;=GLYCT3_MAX),INCR_ALGO*IF(H133&gt;10,2,1),0),2),0)</f>
        <v>1</v>
      </c>
      <c r="E134" s="14">
        <v>0</v>
      </c>
      <c r="F134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34" s="29">
        <f>Tableau25[[#This Row],[Algo]]*Tableau25[[#This Row],[Glucides]]/10</f>
        <v>0</v>
      </c>
      <c r="H134" s="19">
        <f>ROUND(2*Tableau25[[#This Row],[Calcul NR]],0)/2+Tableau25[[#This Row],[Correction]]</f>
        <v>0</v>
      </c>
      <c r="I134" s="11">
        <v>100</v>
      </c>
      <c r="J134" s="13">
        <v>100</v>
      </c>
      <c r="K134" s="15">
        <f>MAX(ROUND(K133+IF(P133&lt;GLYCT3_MIN,-INCR_ALGO*IF(O133&gt;10,2,1),0)+IF(AND(P133&gt;=GLYCT3_MAX,P132&gt;=GLYCT3_MAX,P131&gt;=GLYCT3_MAX),INCR_ALGO*IF(O133&gt;10,2,1),0),2),0)</f>
        <v>1</v>
      </c>
      <c r="L134" s="15">
        <v>0</v>
      </c>
      <c r="M134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34" s="20">
        <f>Tableau25[[#This Row],[Algo (M)]]*Tableau25[[#This Row],[Glucides (M)]]/10</f>
        <v>0</v>
      </c>
      <c r="O134" s="20">
        <f>ROUND(2*Tableau25[[#This Row],[Calcul NR (M)]],0)/2+Tableau25[[#This Row],[Correction (M)]]</f>
        <v>0</v>
      </c>
      <c r="P134" s="13">
        <v>100</v>
      </c>
      <c r="Q134" s="18">
        <v>100</v>
      </c>
      <c r="R134" s="16">
        <f>MAX(ROUND(R133+IF(X133&lt;GLYCT3_MIN,-INCR_ALGO*IF(V133&gt;10,2,1),0)+IF(AND(X133&gt;GLYCT3_MAX,X132&gt;GLYCT3_MAX,X131&gt;GLYCT3_MAX),INCR_ALGO*IF(V133&gt;10,2,1),0),2),0)</f>
        <v>1</v>
      </c>
      <c r="S134" s="16">
        <v>0</v>
      </c>
      <c r="T134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34" s="21">
        <f>Tableau25[[#This Row],[Algo (S)]]*Tableau25[[#This Row],[Glucides (S)]]/10</f>
        <v>0</v>
      </c>
      <c r="V134" s="21">
        <f>ROUND(2*Tableau25[[#This Row],[Calcul NR (S)]],0)/2+Tableau25[[#This Row],[Correction (S)]]</f>
        <v>0</v>
      </c>
      <c r="W134" s="16">
        <v>10</v>
      </c>
      <c r="X134" s="18">
        <v>100</v>
      </c>
      <c r="Y134" s="21"/>
      <c r="Z134" s="22"/>
    </row>
    <row r="135" spans="1:26" x14ac:dyDescent="0.3">
      <c r="A135" s="36" t="s">
        <v>32</v>
      </c>
      <c r="B135" s="37">
        <v>45424</v>
      </c>
      <c r="C135" s="11">
        <v>100</v>
      </c>
      <c r="D135" s="19">
        <f>MAX(ROUND(D134+IF(I134&lt;GLYCT3_MIN,-INCR_ALGO*IF(H134&gt;10,2,1),0)+IF(AND(I134&gt;=GLYCT3_MAX,I133&gt;=GLYCT3_MAX,I132&gt;=GLYCT3_MAX),INCR_ALGO*IF(H134&gt;10,2,1),0),2),0)</f>
        <v>1</v>
      </c>
      <c r="E135" s="14">
        <v>0</v>
      </c>
      <c r="F135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35" s="29">
        <f>Tableau25[[#This Row],[Algo]]*Tableau25[[#This Row],[Glucides]]/10</f>
        <v>0</v>
      </c>
      <c r="H135" s="19">
        <f>ROUND(2*Tableau25[[#This Row],[Calcul NR]],0)/2+Tableau25[[#This Row],[Correction]]</f>
        <v>0</v>
      </c>
      <c r="I135" s="11">
        <v>100</v>
      </c>
      <c r="J135" s="13">
        <v>100</v>
      </c>
      <c r="K135" s="15">
        <f>MAX(ROUND(K134+IF(P134&lt;GLYCT3_MIN,-INCR_ALGO*IF(O134&gt;10,2,1),0)+IF(AND(P134&gt;=GLYCT3_MAX,P133&gt;=GLYCT3_MAX,P132&gt;=GLYCT3_MAX),INCR_ALGO*IF(O134&gt;10,2,1),0),2),0)</f>
        <v>1</v>
      </c>
      <c r="L135" s="15">
        <v>0</v>
      </c>
      <c r="M135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35" s="20">
        <f>Tableau25[[#This Row],[Algo (M)]]*Tableau25[[#This Row],[Glucides (M)]]/10</f>
        <v>0</v>
      </c>
      <c r="O135" s="20">
        <f>ROUND(2*Tableau25[[#This Row],[Calcul NR (M)]],0)/2+Tableau25[[#This Row],[Correction (M)]]</f>
        <v>0</v>
      </c>
      <c r="P135" s="13">
        <v>100</v>
      </c>
      <c r="Q135" s="18">
        <v>100</v>
      </c>
      <c r="R135" s="16">
        <f>MAX(ROUND(R134+IF(X134&lt;GLYCT3_MIN,-INCR_ALGO*IF(V134&gt;10,2,1),0)+IF(AND(X134&gt;GLYCT3_MAX,X133&gt;GLYCT3_MAX,X132&gt;GLYCT3_MAX),INCR_ALGO*IF(V134&gt;10,2,1),0),2),0)</f>
        <v>1</v>
      </c>
      <c r="S135" s="16">
        <v>0</v>
      </c>
      <c r="T135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35" s="21">
        <f>Tableau25[[#This Row],[Algo (S)]]*Tableau25[[#This Row],[Glucides (S)]]/10</f>
        <v>0</v>
      </c>
      <c r="V135" s="21">
        <f>ROUND(2*Tableau25[[#This Row],[Calcul NR (S)]],0)/2+Tableau25[[#This Row],[Correction (S)]]</f>
        <v>0</v>
      </c>
      <c r="W135" s="16">
        <v>10</v>
      </c>
      <c r="X135" s="18">
        <v>100</v>
      </c>
      <c r="Y135" s="21"/>
      <c r="Z135" s="22"/>
    </row>
    <row r="136" spans="1:26" x14ac:dyDescent="0.3">
      <c r="A136" s="36" t="s">
        <v>28</v>
      </c>
      <c r="B136" s="37">
        <v>45425</v>
      </c>
      <c r="C136" s="11">
        <v>100</v>
      </c>
      <c r="D136" s="19">
        <f>MAX(ROUND(D135+IF(I135&lt;GLYCT3_MIN,-INCR_ALGO*IF(H135&gt;10,2,1),0)+IF(AND(I135&gt;=GLYCT3_MAX,I134&gt;=GLYCT3_MAX,I133&gt;=GLYCT3_MAX),INCR_ALGO*IF(H135&gt;10,2,1),0),2),0)</f>
        <v>1</v>
      </c>
      <c r="E136" s="14">
        <v>0</v>
      </c>
      <c r="F136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36" s="29">
        <f>Tableau25[[#This Row],[Algo]]*Tableau25[[#This Row],[Glucides]]/10</f>
        <v>0</v>
      </c>
      <c r="H136" s="19">
        <f>ROUND(2*Tableau25[[#This Row],[Calcul NR]],0)/2+Tableau25[[#This Row],[Correction]]</f>
        <v>0</v>
      </c>
      <c r="I136" s="11">
        <v>100</v>
      </c>
      <c r="J136" s="13">
        <v>100</v>
      </c>
      <c r="K136" s="15">
        <f>MAX(ROUND(K135+IF(P135&lt;GLYCT3_MIN,-INCR_ALGO*IF(O135&gt;10,2,1),0)+IF(AND(P135&gt;=GLYCT3_MAX,P134&gt;=GLYCT3_MAX,P133&gt;=GLYCT3_MAX),INCR_ALGO*IF(O135&gt;10,2,1),0),2),0)</f>
        <v>1</v>
      </c>
      <c r="L136" s="15">
        <v>0</v>
      </c>
      <c r="M136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36" s="20">
        <f>Tableau25[[#This Row],[Algo (M)]]*Tableau25[[#This Row],[Glucides (M)]]/10</f>
        <v>0</v>
      </c>
      <c r="O136" s="20">
        <f>ROUND(2*Tableau25[[#This Row],[Calcul NR (M)]],0)/2+Tableau25[[#This Row],[Correction (M)]]</f>
        <v>0</v>
      </c>
      <c r="P136" s="13">
        <v>100</v>
      </c>
      <c r="Q136" s="18">
        <v>100</v>
      </c>
      <c r="R136" s="16">
        <f>MAX(ROUND(R135+IF(X135&lt;GLYCT3_MIN,-INCR_ALGO*IF(V135&gt;10,2,1),0)+IF(AND(X135&gt;GLYCT3_MAX,X134&gt;GLYCT3_MAX,X133&gt;GLYCT3_MAX),INCR_ALGO*IF(V135&gt;10,2,1),0),2),0)</f>
        <v>1</v>
      </c>
      <c r="S136" s="16">
        <v>0</v>
      </c>
      <c r="T136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36" s="21">
        <f>Tableau25[[#This Row],[Algo (S)]]*Tableau25[[#This Row],[Glucides (S)]]/10</f>
        <v>0</v>
      </c>
      <c r="V136" s="21">
        <f>ROUND(2*Tableau25[[#This Row],[Calcul NR (S)]],0)/2+Tableau25[[#This Row],[Correction (S)]]</f>
        <v>0</v>
      </c>
      <c r="W136" s="16">
        <v>10</v>
      </c>
      <c r="X136" s="18">
        <v>100</v>
      </c>
      <c r="Y136" s="21"/>
      <c r="Z136" s="22"/>
    </row>
    <row r="137" spans="1:26" x14ac:dyDescent="0.3">
      <c r="A137" s="36" t="s">
        <v>27</v>
      </c>
      <c r="B137" s="37">
        <v>45426</v>
      </c>
      <c r="C137" s="11">
        <v>100</v>
      </c>
      <c r="D137" s="19">
        <f>MAX(ROUND(D136+IF(I136&lt;GLYCT3_MIN,-INCR_ALGO*IF(H136&gt;10,2,1),0)+IF(AND(I136&gt;=GLYCT3_MAX,I135&gt;=GLYCT3_MAX,I134&gt;=GLYCT3_MAX),INCR_ALGO*IF(H136&gt;10,2,1),0),2),0)</f>
        <v>1</v>
      </c>
      <c r="E137" s="14">
        <v>0</v>
      </c>
      <c r="F137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37" s="29">
        <f>Tableau25[[#This Row],[Algo]]*Tableau25[[#This Row],[Glucides]]/10</f>
        <v>0</v>
      </c>
      <c r="H137" s="19">
        <f>ROUND(2*Tableau25[[#This Row],[Calcul NR]],0)/2+Tableau25[[#This Row],[Correction]]</f>
        <v>0</v>
      </c>
      <c r="I137" s="11">
        <v>100</v>
      </c>
      <c r="J137" s="13">
        <v>100</v>
      </c>
      <c r="K137" s="15">
        <f>MAX(ROUND(K136+IF(P136&lt;GLYCT3_MIN,-INCR_ALGO*IF(O136&gt;10,2,1),0)+IF(AND(P136&gt;=GLYCT3_MAX,P135&gt;=GLYCT3_MAX,P134&gt;=GLYCT3_MAX),INCR_ALGO*IF(O136&gt;10,2,1),0),2),0)</f>
        <v>1</v>
      </c>
      <c r="L137" s="15">
        <v>0</v>
      </c>
      <c r="M137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37" s="20">
        <f>Tableau25[[#This Row],[Algo (M)]]*Tableau25[[#This Row],[Glucides (M)]]/10</f>
        <v>0</v>
      </c>
      <c r="O137" s="20">
        <f>ROUND(2*Tableau25[[#This Row],[Calcul NR (M)]],0)/2+Tableau25[[#This Row],[Correction (M)]]</f>
        <v>0</v>
      </c>
      <c r="P137" s="13">
        <v>100</v>
      </c>
      <c r="Q137" s="18">
        <v>100</v>
      </c>
      <c r="R137" s="16">
        <f>MAX(ROUND(R136+IF(X136&lt;GLYCT3_MIN,-INCR_ALGO*IF(V136&gt;10,2,1),0)+IF(AND(X136&gt;GLYCT3_MAX,X135&gt;GLYCT3_MAX,X134&gt;GLYCT3_MAX),INCR_ALGO*IF(V136&gt;10,2,1),0),2),0)</f>
        <v>1</v>
      </c>
      <c r="S137" s="16">
        <v>0</v>
      </c>
      <c r="T137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37" s="21">
        <f>Tableau25[[#This Row],[Algo (S)]]*Tableau25[[#This Row],[Glucides (S)]]/10</f>
        <v>0</v>
      </c>
      <c r="V137" s="21">
        <f>ROUND(2*Tableau25[[#This Row],[Calcul NR (S)]],0)/2+Tableau25[[#This Row],[Correction (S)]]</f>
        <v>0</v>
      </c>
      <c r="W137" s="16">
        <v>10</v>
      </c>
      <c r="X137" s="18">
        <v>100</v>
      </c>
      <c r="Y137" s="21"/>
      <c r="Z137" s="22"/>
    </row>
    <row r="138" spans="1:26" x14ac:dyDescent="0.3">
      <c r="A138" s="36" t="s">
        <v>33</v>
      </c>
      <c r="B138" s="37">
        <v>45427</v>
      </c>
      <c r="C138" s="11">
        <v>100</v>
      </c>
      <c r="D138" s="19">
        <f>MAX(ROUND(D137+IF(I137&lt;GLYCT3_MIN,-INCR_ALGO*IF(H137&gt;10,2,1),0)+IF(AND(I137&gt;=GLYCT3_MAX,I136&gt;=GLYCT3_MAX,I135&gt;=GLYCT3_MAX),INCR_ALGO*IF(H137&gt;10,2,1),0),2),0)</f>
        <v>1</v>
      </c>
      <c r="E138" s="14">
        <v>0</v>
      </c>
      <c r="F138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38" s="29">
        <f>Tableau25[[#This Row],[Algo]]*Tableau25[[#This Row],[Glucides]]/10</f>
        <v>0</v>
      </c>
      <c r="H138" s="19">
        <f>ROUND(2*Tableau25[[#This Row],[Calcul NR]],0)/2+Tableau25[[#This Row],[Correction]]</f>
        <v>0</v>
      </c>
      <c r="I138" s="11">
        <v>100</v>
      </c>
      <c r="J138" s="13">
        <v>100</v>
      </c>
      <c r="K138" s="15">
        <f>MAX(ROUND(K137+IF(P137&lt;GLYCT3_MIN,-INCR_ALGO*IF(O137&gt;10,2,1),0)+IF(AND(P137&gt;=GLYCT3_MAX,P136&gt;=GLYCT3_MAX,P135&gt;=GLYCT3_MAX),INCR_ALGO*IF(O137&gt;10,2,1),0),2),0)</f>
        <v>1</v>
      </c>
      <c r="L138" s="15">
        <v>0</v>
      </c>
      <c r="M138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38" s="20">
        <f>Tableau25[[#This Row],[Algo (M)]]*Tableau25[[#This Row],[Glucides (M)]]/10</f>
        <v>0</v>
      </c>
      <c r="O138" s="20">
        <f>ROUND(2*Tableau25[[#This Row],[Calcul NR (M)]],0)/2+Tableau25[[#This Row],[Correction (M)]]</f>
        <v>0</v>
      </c>
      <c r="P138" s="13">
        <v>100</v>
      </c>
      <c r="Q138" s="18">
        <v>100</v>
      </c>
      <c r="R138" s="16">
        <f>MAX(ROUND(R137+IF(X137&lt;GLYCT3_MIN,-INCR_ALGO*IF(V137&gt;10,2,1),0)+IF(AND(X137&gt;GLYCT3_MAX,X136&gt;GLYCT3_MAX,X135&gt;GLYCT3_MAX),INCR_ALGO*IF(V137&gt;10,2,1),0),2),0)</f>
        <v>1</v>
      </c>
      <c r="S138" s="16">
        <v>0</v>
      </c>
      <c r="T138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38" s="21">
        <f>Tableau25[[#This Row],[Algo (S)]]*Tableau25[[#This Row],[Glucides (S)]]/10</f>
        <v>0</v>
      </c>
      <c r="V138" s="21">
        <f>ROUND(2*Tableau25[[#This Row],[Calcul NR (S)]],0)/2+Tableau25[[#This Row],[Correction (S)]]</f>
        <v>0</v>
      </c>
      <c r="W138" s="16">
        <v>10</v>
      </c>
      <c r="X138" s="18">
        <v>100</v>
      </c>
      <c r="Y138" s="21"/>
      <c r="Z138" s="22"/>
    </row>
    <row r="139" spans="1:26" x14ac:dyDescent="0.3">
      <c r="A139" s="36" t="s">
        <v>29</v>
      </c>
      <c r="B139" s="37">
        <v>45428</v>
      </c>
      <c r="C139" s="11">
        <v>100</v>
      </c>
      <c r="D139" s="19">
        <f>MAX(ROUND(D138+IF(I138&lt;GLYCT3_MIN,-INCR_ALGO*IF(H138&gt;10,2,1),0)+IF(AND(I138&gt;=GLYCT3_MAX,I137&gt;=GLYCT3_MAX,I136&gt;=GLYCT3_MAX),INCR_ALGO*IF(H138&gt;10,2,1),0),2),0)</f>
        <v>1</v>
      </c>
      <c r="E139" s="14">
        <v>0</v>
      </c>
      <c r="F139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39" s="29">
        <f>Tableau25[[#This Row],[Algo]]*Tableau25[[#This Row],[Glucides]]/10</f>
        <v>0</v>
      </c>
      <c r="H139" s="19">
        <f>ROUND(2*Tableau25[[#This Row],[Calcul NR]],0)/2+Tableau25[[#This Row],[Correction]]</f>
        <v>0</v>
      </c>
      <c r="I139" s="11">
        <v>100</v>
      </c>
      <c r="J139" s="13">
        <v>100</v>
      </c>
      <c r="K139" s="15">
        <f>MAX(ROUND(K138+IF(P138&lt;GLYCT3_MIN,-INCR_ALGO*IF(O138&gt;10,2,1),0)+IF(AND(P138&gt;=GLYCT3_MAX,P137&gt;=GLYCT3_MAX,P136&gt;=GLYCT3_MAX),INCR_ALGO*IF(O138&gt;10,2,1),0),2),0)</f>
        <v>1</v>
      </c>
      <c r="L139" s="15">
        <v>0</v>
      </c>
      <c r="M139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39" s="20">
        <f>Tableau25[[#This Row],[Algo (M)]]*Tableau25[[#This Row],[Glucides (M)]]/10</f>
        <v>0</v>
      </c>
      <c r="O139" s="20">
        <f>ROUND(2*Tableau25[[#This Row],[Calcul NR (M)]],0)/2+Tableau25[[#This Row],[Correction (M)]]</f>
        <v>0</v>
      </c>
      <c r="P139" s="13">
        <v>100</v>
      </c>
      <c r="Q139" s="18">
        <v>100</v>
      </c>
      <c r="R139" s="16">
        <f>MAX(ROUND(R138+IF(X138&lt;GLYCT3_MIN,-INCR_ALGO*IF(V138&gt;10,2,1),0)+IF(AND(X138&gt;GLYCT3_MAX,X137&gt;GLYCT3_MAX,X136&gt;GLYCT3_MAX),INCR_ALGO*IF(V138&gt;10,2,1),0),2),0)</f>
        <v>1</v>
      </c>
      <c r="S139" s="16">
        <v>0</v>
      </c>
      <c r="T139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39" s="21">
        <f>Tableau25[[#This Row],[Algo (S)]]*Tableau25[[#This Row],[Glucides (S)]]/10</f>
        <v>0</v>
      </c>
      <c r="V139" s="21">
        <f>ROUND(2*Tableau25[[#This Row],[Calcul NR (S)]],0)/2+Tableau25[[#This Row],[Correction (S)]]</f>
        <v>0</v>
      </c>
      <c r="W139" s="16">
        <v>10</v>
      </c>
      <c r="X139" s="18">
        <v>100</v>
      </c>
      <c r="Y139" s="21"/>
      <c r="Z139" s="22"/>
    </row>
    <row r="140" spans="1:26" x14ac:dyDescent="0.3">
      <c r="A140" s="36" t="s">
        <v>30</v>
      </c>
      <c r="B140" s="37">
        <v>45429</v>
      </c>
      <c r="C140" s="11">
        <v>100</v>
      </c>
      <c r="D140" s="19">
        <f>MAX(ROUND(D139+IF(I139&lt;GLYCT3_MIN,-INCR_ALGO*IF(H139&gt;10,2,1),0)+IF(AND(I139&gt;=GLYCT3_MAX,I138&gt;=GLYCT3_MAX,I137&gt;=GLYCT3_MAX),INCR_ALGO*IF(H139&gt;10,2,1),0),2),0)</f>
        <v>1</v>
      </c>
      <c r="E140" s="14">
        <v>0</v>
      </c>
      <c r="F140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40" s="29">
        <f>Tableau25[[#This Row],[Algo]]*Tableau25[[#This Row],[Glucides]]/10</f>
        <v>0</v>
      </c>
      <c r="H140" s="19">
        <f>ROUND(2*Tableau25[[#This Row],[Calcul NR]],0)/2+Tableau25[[#This Row],[Correction]]</f>
        <v>0</v>
      </c>
      <c r="I140" s="11">
        <v>100</v>
      </c>
      <c r="J140" s="13">
        <v>100</v>
      </c>
      <c r="K140" s="15">
        <f>MAX(ROUND(K139+IF(P139&lt;GLYCT3_MIN,-INCR_ALGO*IF(O139&gt;10,2,1),0)+IF(AND(P139&gt;=GLYCT3_MAX,P138&gt;=GLYCT3_MAX,P137&gt;=GLYCT3_MAX),INCR_ALGO*IF(O139&gt;10,2,1),0),2),0)</f>
        <v>1</v>
      </c>
      <c r="L140" s="15">
        <v>0</v>
      </c>
      <c r="M140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40" s="20">
        <f>Tableau25[[#This Row],[Algo (M)]]*Tableau25[[#This Row],[Glucides (M)]]/10</f>
        <v>0</v>
      </c>
      <c r="O140" s="20">
        <f>ROUND(2*Tableau25[[#This Row],[Calcul NR (M)]],0)/2+Tableau25[[#This Row],[Correction (M)]]</f>
        <v>0</v>
      </c>
      <c r="P140" s="13">
        <v>100</v>
      </c>
      <c r="Q140" s="18">
        <v>100</v>
      </c>
      <c r="R140" s="16">
        <f>MAX(ROUND(R139+IF(X139&lt;GLYCT3_MIN,-INCR_ALGO*IF(V139&gt;10,2,1),0)+IF(AND(X139&gt;GLYCT3_MAX,X138&gt;GLYCT3_MAX,X137&gt;GLYCT3_MAX),INCR_ALGO*IF(V139&gt;10,2,1),0),2),0)</f>
        <v>1</v>
      </c>
      <c r="S140" s="16">
        <v>0</v>
      </c>
      <c r="T140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40" s="21">
        <f>Tableau25[[#This Row],[Algo (S)]]*Tableau25[[#This Row],[Glucides (S)]]/10</f>
        <v>0</v>
      </c>
      <c r="V140" s="21">
        <f>ROUND(2*Tableau25[[#This Row],[Calcul NR (S)]],0)/2+Tableau25[[#This Row],[Correction (S)]]</f>
        <v>0</v>
      </c>
      <c r="W140" s="16">
        <v>10</v>
      </c>
      <c r="X140" s="18">
        <v>100</v>
      </c>
      <c r="Y140" s="21"/>
      <c r="Z140" s="22"/>
    </row>
    <row r="141" spans="1:26" x14ac:dyDescent="0.3">
      <c r="A141" s="36" t="s">
        <v>31</v>
      </c>
      <c r="B141" s="37">
        <v>45430</v>
      </c>
      <c r="C141" s="11">
        <v>100</v>
      </c>
      <c r="D141" s="19">
        <f>MAX(ROUND(D140+IF(I140&lt;GLYCT3_MIN,-INCR_ALGO*IF(H140&gt;10,2,1),0)+IF(AND(I140&gt;=GLYCT3_MAX,I139&gt;=GLYCT3_MAX,I138&gt;=GLYCT3_MAX),INCR_ALGO*IF(H140&gt;10,2,1),0),2),0)</f>
        <v>1</v>
      </c>
      <c r="E141" s="14">
        <v>0</v>
      </c>
      <c r="F141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41" s="29">
        <f>Tableau25[[#This Row],[Algo]]*Tableau25[[#This Row],[Glucides]]/10</f>
        <v>0</v>
      </c>
      <c r="H141" s="19">
        <f>ROUND(2*Tableau25[[#This Row],[Calcul NR]],0)/2+Tableau25[[#This Row],[Correction]]</f>
        <v>0</v>
      </c>
      <c r="I141" s="11">
        <v>100</v>
      </c>
      <c r="J141" s="13">
        <v>100</v>
      </c>
      <c r="K141" s="15">
        <f>MAX(ROUND(K140+IF(P140&lt;GLYCT3_MIN,-INCR_ALGO*IF(O140&gt;10,2,1),0)+IF(AND(P140&gt;=GLYCT3_MAX,P139&gt;=GLYCT3_MAX,P138&gt;=GLYCT3_MAX),INCR_ALGO*IF(O140&gt;10,2,1),0),2),0)</f>
        <v>1</v>
      </c>
      <c r="L141" s="15">
        <v>0</v>
      </c>
      <c r="M141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41" s="20">
        <f>Tableau25[[#This Row],[Algo (M)]]*Tableau25[[#This Row],[Glucides (M)]]/10</f>
        <v>0</v>
      </c>
      <c r="O141" s="20">
        <f>ROUND(2*Tableau25[[#This Row],[Calcul NR (M)]],0)/2+Tableau25[[#This Row],[Correction (M)]]</f>
        <v>0</v>
      </c>
      <c r="P141" s="13">
        <v>100</v>
      </c>
      <c r="Q141" s="18">
        <v>100</v>
      </c>
      <c r="R141" s="16">
        <f>MAX(ROUND(R140+IF(X140&lt;GLYCT3_MIN,-INCR_ALGO*IF(V140&gt;10,2,1),0)+IF(AND(X140&gt;GLYCT3_MAX,X139&gt;GLYCT3_MAX,X138&gt;GLYCT3_MAX),INCR_ALGO*IF(V140&gt;10,2,1),0),2),0)</f>
        <v>1</v>
      </c>
      <c r="S141" s="16">
        <v>0</v>
      </c>
      <c r="T141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41" s="21">
        <f>Tableau25[[#This Row],[Algo (S)]]*Tableau25[[#This Row],[Glucides (S)]]/10</f>
        <v>0</v>
      </c>
      <c r="V141" s="21">
        <f>ROUND(2*Tableau25[[#This Row],[Calcul NR (S)]],0)/2+Tableau25[[#This Row],[Correction (S)]]</f>
        <v>0</v>
      </c>
      <c r="W141" s="16">
        <v>10</v>
      </c>
      <c r="X141" s="18">
        <v>100</v>
      </c>
      <c r="Y141" s="21"/>
      <c r="Z141" s="22"/>
    </row>
    <row r="142" spans="1:26" x14ac:dyDescent="0.3">
      <c r="A142" s="36" t="s">
        <v>32</v>
      </c>
      <c r="B142" s="37">
        <v>45431</v>
      </c>
      <c r="C142" s="11">
        <v>100</v>
      </c>
      <c r="D142" s="19">
        <f>MAX(ROUND(D141+IF(I141&lt;GLYCT3_MIN,-INCR_ALGO*IF(H141&gt;10,2,1),0)+IF(AND(I141&gt;=GLYCT3_MAX,I140&gt;=GLYCT3_MAX,I139&gt;=GLYCT3_MAX),INCR_ALGO*IF(H141&gt;10,2,1),0),2),0)</f>
        <v>1</v>
      </c>
      <c r="E142" s="14">
        <v>0</v>
      </c>
      <c r="F142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42" s="29">
        <f>Tableau25[[#This Row],[Algo]]*Tableau25[[#This Row],[Glucides]]/10</f>
        <v>0</v>
      </c>
      <c r="H142" s="19">
        <f>ROUND(2*Tableau25[[#This Row],[Calcul NR]],0)/2+Tableau25[[#This Row],[Correction]]</f>
        <v>0</v>
      </c>
      <c r="I142" s="11">
        <v>100</v>
      </c>
      <c r="J142" s="13">
        <v>100</v>
      </c>
      <c r="K142" s="15">
        <f>MAX(ROUND(K141+IF(P141&lt;GLYCT3_MIN,-INCR_ALGO*IF(O141&gt;10,2,1),0)+IF(AND(P141&gt;=GLYCT3_MAX,P140&gt;=GLYCT3_MAX,P139&gt;=GLYCT3_MAX),INCR_ALGO*IF(O141&gt;10,2,1),0),2),0)</f>
        <v>1</v>
      </c>
      <c r="L142" s="15">
        <v>0</v>
      </c>
      <c r="M142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42" s="20">
        <f>Tableau25[[#This Row],[Algo (M)]]*Tableau25[[#This Row],[Glucides (M)]]/10</f>
        <v>0</v>
      </c>
      <c r="O142" s="20">
        <f>ROUND(2*Tableau25[[#This Row],[Calcul NR (M)]],0)/2+Tableau25[[#This Row],[Correction (M)]]</f>
        <v>0</v>
      </c>
      <c r="P142" s="13">
        <v>100</v>
      </c>
      <c r="Q142" s="18">
        <v>100</v>
      </c>
      <c r="R142" s="16">
        <f>MAX(ROUND(R141+IF(X141&lt;GLYCT3_MIN,-INCR_ALGO*IF(V141&gt;10,2,1),0)+IF(AND(X141&gt;GLYCT3_MAX,X140&gt;GLYCT3_MAX,X139&gt;GLYCT3_MAX),INCR_ALGO*IF(V141&gt;10,2,1),0),2),0)</f>
        <v>1</v>
      </c>
      <c r="S142" s="16">
        <v>0</v>
      </c>
      <c r="T142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42" s="21">
        <f>Tableau25[[#This Row],[Algo (S)]]*Tableau25[[#This Row],[Glucides (S)]]/10</f>
        <v>0</v>
      </c>
      <c r="V142" s="21">
        <f>ROUND(2*Tableau25[[#This Row],[Calcul NR (S)]],0)/2+Tableau25[[#This Row],[Correction (S)]]</f>
        <v>0</v>
      </c>
      <c r="W142" s="16">
        <v>10</v>
      </c>
      <c r="X142" s="18">
        <v>100</v>
      </c>
      <c r="Y142" s="21"/>
      <c r="Z142" s="22"/>
    </row>
    <row r="143" spans="1:26" x14ac:dyDescent="0.3">
      <c r="A143" s="36" t="s">
        <v>28</v>
      </c>
      <c r="B143" s="37">
        <v>45432</v>
      </c>
      <c r="C143" s="11">
        <v>100</v>
      </c>
      <c r="D143" s="19">
        <f>MAX(ROUND(D142+IF(I142&lt;GLYCT3_MIN,-INCR_ALGO*IF(H142&gt;10,2,1),0)+IF(AND(I142&gt;=GLYCT3_MAX,I141&gt;=GLYCT3_MAX,I140&gt;=GLYCT3_MAX),INCR_ALGO*IF(H142&gt;10,2,1),0),2),0)</f>
        <v>1</v>
      </c>
      <c r="E143" s="14">
        <v>0</v>
      </c>
      <c r="F143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43" s="29">
        <f>Tableau25[[#This Row],[Algo]]*Tableau25[[#This Row],[Glucides]]/10</f>
        <v>0</v>
      </c>
      <c r="H143" s="19">
        <f>ROUND(2*Tableau25[[#This Row],[Calcul NR]],0)/2+Tableau25[[#This Row],[Correction]]</f>
        <v>0</v>
      </c>
      <c r="I143" s="11">
        <v>100</v>
      </c>
      <c r="J143" s="13">
        <v>100</v>
      </c>
      <c r="K143" s="15">
        <f>MAX(ROUND(K142+IF(P142&lt;GLYCT3_MIN,-INCR_ALGO*IF(O142&gt;10,2,1),0)+IF(AND(P142&gt;=GLYCT3_MAX,P141&gt;=GLYCT3_MAX,P140&gt;=GLYCT3_MAX),INCR_ALGO*IF(O142&gt;10,2,1),0),2),0)</f>
        <v>1</v>
      </c>
      <c r="L143" s="15">
        <v>0</v>
      </c>
      <c r="M143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43" s="20">
        <f>Tableau25[[#This Row],[Algo (M)]]*Tableau25[[#This Row],[Glucides (M)]]/10</f>
        <v>0</v>
      </c>
      <c r="O143" s="20">
        <f>ROUND(2*Tableau25[[#This Row],[Calcul NR (M)]],0)/2+Tableau25[[#This Row],[Correction (M)]]</f>
        <v>0</v>
      </c>
      <c r="P143" s="13">
        <v>100</v>
      </c>
      <c r="Q143" s="18">
        <v>100</v>
      </c>
      <c r="R143" s="16">
        <f>MAX(ROUND(R142+IF(X142&lt;GLYCT3_MIN,-INCR_ALGO*IF(V142&gt;10,2,1),0)+IF(AND(X142&gt;GLYCT3_MAX,X141&gt;GLYCT3_MAX,X140&gt;GLYCT3_MAX),INCR_ALGO*IF(V142&gt;10,2,1),0),2),0)</f>
        <v>1</v>
      </c>
      <c r="S143" s="16">
        <v>0</v>
      </c>
      <c r="T143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43" s="21">
        <f>Tableau25[[#This Row],[Algo (S)]]*Tableau25[[#This Row],[Glucides (S)]]/10</f>
        <v>0</v>
      </c>
      <c r="V143" s="21">
        <f>ROUND(2*Tableau25[[#This Row],[Calcul NR (S)]],0)/2+Tableau25[[#This Row],[Correction (S)]]</f>
        <v>0</v>
      </c>
      <c r="W143" s="16">
        <v>10</v>
      </c>
      <c r="X143" s="18">
        <v>100</v>
      </c>
      <c r="Y143" s="21"/>
      <c r="Z143" s="22"/>
    </row>
    <row r="144" spans="1:26" x14ac:dyDescent="0.3">
      <c r="A144" s="36" t="s">
        <v>27</v>
      </c>
      <c r="B144" s="37">
        <v>45433</v>
      </c>
      <c r="C144" s="11">
        <v>100</v>
      </c>
      <c r="D144" s="19">
        <f>MAX(ROUND(D143+IF(I143&lt;GLYCT3_MIN,-INCR_ALGO*IF(H143&gt;10,2,1),0)+IF(AND(I143&gt;=GLYCT3_MAX,I142&gt;=GLYCT3_MAX,I141&gt;=GLYCT3_MAX),INCR_ALGO*IF(H143&gt;10,2,1),0),2),0)</f>
        <v>1</v>
      </c>
      <c r="E144" s="14">
        <v>0</v>
      </c>
      <c r="F144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44" s="29">
        <f>Tableau25[[#This Row],[Algo]]*Tableau25[[#This Row],[Glucides]]/10</f>
        <v>0</v>
      </c>
      <c r="H144" s="19">
        <f>ROUND(2*Tableau25[[#This Row],[Calcul NR]],0)/2+Tableau25[[#This Row],[Correction]]</f>
        <v>0</v>
      </c>
      <c r="I144" s="11">
        <v>100</v>
      </c>
      <c r="J144" s="13">
        <v>100</v>
      </c>
      <c r="K144" s="15">
        <f>MAX(ROUND(K143+IF(P143&lt;GLYCT3_MIN,-INCR_ALGO*IF(O143&gt;10,2,1),0)+IF(AND(P143&gt;=GLYCT3_MAX,P142&gt;=GLYCT3_MAX,P141&gt;=GLYCT3_MAX),INCR_ALGO*IF(O143&gt;10,2,1),0),2),0)</f>
        <v>1</v>
      </c>
      <c r="L144" s="15">
        <v>0</v>
      </c>
      <c r="M144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44" s="20">
        <f>Tableau25[[#This Row],[Algo (M)]]*Tableau25[[#This Row],[Glucides (M)]]/10</f>
        <v>0</v>
      </c>
      <c r="O144" s="20">
        <f>ROUND(2*Tableau25[[#This Row],[Calcul NR (M)]],0)/2+Tableau25[[#This Row],[Correction (M)]]</f>
        <v>0</v>
      </c>
      <c r="P144" s="13">
        <v>100</v>
      </c>
      <c r="Q144" s="18">
        <v>100</v>
      </c>
      <c r="R144" s="16">
        <f>MAX(ROUND(R143+IF(X143&lt;GLYCT3_MIN,-INCR_ALGO*IF(V143&gt;10,2,1),0)+IF(AND(X143&gt;GLYCT3_MAX,X142&gt;GLYCT3_MAX,X141&gt;GLYCT3_MAX),INCR_ALGO*IF(V143&gt;10,2,1),0),2),0)</f>
        <v>1</v>
      </c>
      <c r="S144" s="16">
        <v>0</v>
      </c>
      <c r="T144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44" s="21">
        <f>Tableau25[[#This Row],[Algo (S)]]*Tableau25[[#This Row],[Glucides (S)]]/10</f>
        <v>0</v>
      </c>
      <c r="V144" s="21">
        <f>ROUND(2*Tableau25[[#This Row],[Calcul NR (S)]],0)/2+Tableau25[[#This Row],[Correction (S)]]</f>
        <v>0</v>
      </c>
      <c r="W144" s="16">
        <v>10</v>
      </c>
      <c r="X144" s="18">
        <v>100</v>
      </c>
      <c r="Y144" s="21"/>
      <c r="Z144" s="22"/>
    </row>
    <row r="145" spans="1:26" x14ac:dyDescent="0.3">
      <c r="A145" s="36" t="s">
        <v>33</v>
      </c>
      <c r="B145" s="37">
        <v>45434</v>
      </c>
      <c r="C145" s="11">
        <v>100</v>
      </c>
      <c r="D145" s="19">
        <f>MAX(ROUND(D144+IF(I144&lt;GLYCT3_MIN,-INCR_ALGO*IF(H144&gt;10,2,1),0)+IF(AND(I144&gt;=GLYCT3_MAX,I143&gt;=GLYCT3_MAX,I142&gt;=GLYCT3_MAX),INCR_ALGO*IF(H144&gt;10,2,1),0),2),0)</f>
        <v>1</v>
      </c>
      <c r="E145" s="14">
        <v>0</v>
      </c>
      <c r="F145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45" s="29">
        <f>Tableau25[[#This Row],[Algo]]*Tableau25[[#This Row],[Glucides]]/10</f>
        <v>0</v>
      </c>
      <c r="H145" s="19">
        <f>ROUND(2*Tableau25[[#This Row],[Calcul NR]],0)/2+Tableau25[[#This Row],[Correction]]</f>
        <v>0</v>
      </c>
      <c r="I145" s="11">
        <v>100</v>
      </c>
      <c r="J145" s="13">
        <v>100</v>
      </c>
      <c r="K145" s="15">
        <f>MAX(ROUND(K144+IF(P144&lt;GLYCT3_MIN,-INCR_ALGO*IF(O144&gt;10,2,1),0)+IF(AND(P144&gt;=GLYCT3_MAX,P143&gt;=GLYCT3_MAX,P142&gt;=GLYCT3_MAX),INCR_ALGO*IF(O144&gt;10,2,1),0),2),0)</f>
        <v>1</v>
      </c>
      <c r="L145" s="15">
        <v>0</v>
      </c>
      <c r="M145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45" s="20">
        <f>Tableau25[[#This Row],[Algo (M)]]*Tableau25[[#This Row],[Glucides (M)]]/10</f>
        <v>0</v>
      </c>
      <c r="O145" s="20">
        <f>ROUND(2*Tableau25[[#This Row],[Calcul NR (M)]],0)/2+Tableau25[[#This Row],[Correction (M)]]</f>
        <v>0</v>
      </c>
      <c r="P145" s="13">
        <v>100</v>
      </c>
      <c r="Q145" s="18">
        <v>100</v>
      </c>
      <c r="R145" s="16">
        <f>MAX(ROUND(R144+IF(X144&lt;GLYCT3_MIN,-INCR_ALGO*IF(V144&gt;10,2,1),0)+IF(AND(X144&gt;GLYCT3_MAX,X143&gt;GLYCT3_MAX,X142&gt;GLYCT3_MAX),INCR_ALGO*IF(V144&gt;10,2,1),0),2),0)</f>
        <v>1</v>
      </c>
      <c r="S145" s="16">
        <v>0</v>
      </c>
      <c r="T145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45" s="21">
        <f>Tableau25[[#This Row],[Algo (S)]]*Tableau25[[#This Row],[Glucides (S)]]/10</f>
        <v>0</v>
      </c>
      <c r="V145" s="21">
        <f>ROUND(2*Tableau25[[#This Row],[Calcul NR (S)]],0)/2+Tableau25[[#This Row],[Correction (S)]]</f>
        <v>0</v>
      </c>
      <c r="W145" s="16">
        <v>10</v>
      </c>
      <c r="X145" s="18">
        <v>100</v>
      </c>
      <c r="Y145" s="21"/>
      <c r="Z145" s="22"/>
    </row>
    <row r="146" spans="1:26" x14ac:dyDescent="0.3">
      <c r="A146" s="36" t="s">
        <v>29</v>
      </c>
      <c r="B146" s="37">
        <v>45435</v>
      </c>
      <c r="C146" s="11">
        <v>100</v>
      </c>
      <c r="D146" s="19">
        <f>MAX(ROUND(D145+IF(I145&lt;GLYCT3_MIN,-INCR_ALGO*IF(H145&gt;10,2,1),0)+IF(AND(I145&gt;=GLYCT3_MAX,I144&gt;=GLYCT3_MAX,I143&gt;=GLYCT3_MAX),INCR_ALGO*IF(H145&gt;10,2,1),0),2),0)</f>
        <v>1</v>
      </c>
      <c r="E146" s="14">
        <v>0</v>
      </c>
      <c r="F146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46" s="29">
        <f>Tableau25[[#This Row],[Algo]]*Tableau25[[#This Row],[Glucides]]/10</f>
        <v>0</v>
      </c>
      <c r="H146" s="19">
        <f>ROUND(2*Tableau25[[#This Row],[Calcul NR]],0)/2+Tableau25[[#This Row],[Correction]]</f>
        <v>0</v>
      </c>
      <c r="I146" s="11">
        <v>100</v>
      </c>
      <c r="J146" s="13">
        <v>100</v>
      </c>
      <c r="K146" s="15">
        <f>MAX(ROUND(K145+IF(P145&lt;GLYCT3_MIN,-INCR_ALGO*IF(O145&gt;10,2,1),0)+IF(AND(P145&gt;=GLYCT3_MAX,P144&gt;=GLYCT3_MAX,P143&gt;=GLYCT3_MAX),INCR_ALGO*IF(O145&gt;10,2,1),0),2),0)</f>
        <v>1</v>
      </c>
      <c r="L146" s="15">
        <v>0</v>
      </c>
      <c r="M146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46" s="20">
        <f>Tableau25[[#This Row],[Algo (M)]]*Tableau25[[#This Row],[Glucides (M)]]/10</f>
        <v>0</v>
      </c>
      <c r="O146" s="20">
        <f>ROUND(2*Tableau25[[#This Row],[Calcul NR (M)]],0)/2+Tableau25[[#This Row],[Correction (M)]]</f>
        <v>0</v>
      </c>
      <c r="P146" s="13">
        <v>100</v>
      </c>
      <c r="Q146" s="18">
        <v>100</v>
      </c>
      <c r="R146" s="16">
        <f>MAX(ROUND(R145+IF(X145&lt;GLYCT3_MIN,-INCR_ALGO*IF(V145&gt;10,2,1),0)+IF(AND(X145&gt;GLYCT3_MAX,X144&gt;GLYCT3_MAX,X143&gt;GLYCT3_MAX),INCR_ALGO*IF(V145&gt;10,2,1),0),2),0)</f>
        <v>1</v>
      </c>
      <c r="S146" s="16">
        <v>0</v>
      </c>
      <c r="T146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46" s="21">
        <f>Tableau25[[#This Row],[Algo (S)]]*Tableau25[[#This Row],[Glucides (S)]]/10</f>
        <v>0</v>
      </c>
      <c r="V146" s="21">
        <f>ROUND(2*Tableau25[[#This Row],[Calcul NR (S)]],0)/2+Tableau25[[#This Row],[Correction (S)]]</f>
        <v>0</v>
      </c>
      <c r="W146" s="16">
        <v>10</v>
      </c>
      <c r="X146" s="18">
        <v>100</v>
      </c>
      <c r="Y146" s="21"/>
      <c r="Z146" s="22"/>
    </row>
    <row r="147" spans="1:26" x14ac:dyDescent="0.3">
      <c r="A147" s="36" t="s">
        <v>30</v>
      </c>
      <c r="B147" s="37">
        <v>45436</v>
      </c>
      <c r="C147" s="11">
        <v>100</v>
      </c>
      <c r="D147" s="19">
        <f>MAX(ROUND(D146+IF(I146&lt;GLYCT3_MIN,-INCR_ALGO*IF(H146&gt;10,2,1),0)+IF(AND(I146&gt;=GLYCT3_MAX,I145&gt;=GLYCT3_MAX,I144&gt;=GLYCT3_MAX),INCR_ALGO*IF(H146&gt;10,2,1),0),2),0)</f>
        <v>1</v>
      </c>
      <c r="E147" s="14">
        <v>0</v>
      </c>
      <c r="F147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47" s="29">
        <f>Tableau25[[#This Row],[Algo]]*Tableau25[[#This Row],[Glucides]]/10</f>
        <v>0</v>
      </c>
      <c r="H147" s="19">
        <f>ROUND(2*Tableau25[[#This Row],[Calcul NR]],0)/2+Tableau25[[#This Row],[Correction]]</f>
        <v>0</v>
      </c>
      <c r="I147" s="11">
        <v>100</v>
      </c>
      <c r="J147" s="13">
        <v>100</v>
      </c>
      <c r="K147" s="15">
        <f>MAX(ROUND(K146+IF(P146&lt;GLYCT3_MIN,-INCR_ALGO*IF(O146&gt;10,2,1),0)+IF(AND(P146&gt;=GLYCT3_MAX,P145&gt;=GLYCT3_MAX,P144&gt;=GLYCT3_MAX),INCR_ALGO*IF(O146&gt;10,2,1),0),2),0)</f>
        <v>1</v>
      </c>
      <c r="L147" s="15">
        <v>0</v>
      </c>
      <c r="M147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47" s="20">
        <f>Tableau25[[#This Row],[Algo (M)]]*Tableau25[[#This Row],[Glucides (M)]]/10</f>
        <v>0</v>
      </c>
      <c r="O147" s="20">
        <f>ROUND(2*Tableau25[[#This Row],[Calcul NR (M)]],0)/2+Tableau25[[#This Row],[Correction (M)]]</f>
        <v>0</v>
      </c>
      <c r="P147" s="13">
        <v>100</v>
      </c>
      <c r="Q147" s="18">
        <v>100</v>
      </c>
      <c r="R147" s="16">
        <f>MAX(ROUND(R146+IF(X146&lt;GLYCT3_MIN,-INCR_ALGO*IF(V146&gt;10,2,1),0)+IF(AND(X146&gt;GLYCT3_MAX,X145&gt;GLYCT3_MAX,X144&gt;GLYCT3_MAX),INCR_ALGO*IF(V146&gt;10,2,1),0),2),0)</f>
        <v>1</v>
      </c>
      <c r="S147" s="16">
        <v>0</v>
      </c>
      <c r="T147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47" s="21">
        <f>Tableau25[[#This Row],[Algo (S)]]*Tableau25[[#This Row],[Glucides (S)]]/10</f>
        <v>0</v>
      </c>
      <c r="V147" s="21">
        <f>ROUND(2*Tableau25[[#This Row],[Calcul NR (S)]],0)/2+Tableau25[[#This Row],[Correction (S)]]</f>
        <v>0</v>
      </c>
      <c r="W147" s="16">
        <v>10</v>
      </c>
      <c r="X147" s="18">
        <v>100</v>
      </c>
      <c r="Y147" s="21"/>
      <c r="Z147" s="22"/>
    </row>
    <row r="148" spans="1:26" x14ac:dyDescent="0.3">
      <c r="A148" s="36" t="s">
        <v>31</v>
      </c>
      <c r="B148" s="37">
        <v>45437</v>
      </c>
      <c r="C148" s="11">
        <v>100</v>
      </c>
      <c r="D148" s="19">
        <f>MAX(ROUND(D147+IF(I147&lt;GLYCT3_MIN,-INCR_ALGO*IF(H147&gt;10,2,1),0)+IF(AND(I147&gt;=GLYCT3_MAX,I146&gt;=GLYCT3_MAX,I145&gt;=GLYCT3_MAX),INCR_ALGO*IF(H147&gt;10,2,1),0),2),0)</f>
        <v>1</v>
      </c>
      <c r="E148" s="14">
        <v>0</v>
      </c>
      <c r="F148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48" s="29">
        <f>Tableau25[[#This Row],[Algo]]*Tableau25[[#This Row],[Glucides]]/10</f>
        <v>0</v>
      </c>
      <c r="H148" s="19">
        <f>ROUND(2*Tableau25[[#This Row],[Calcul NR]],0)/2+Tableau25[[#This Row],[Correction]]</f>
        <v>0</v>
      </c>
      <c r="I148" s="11">
        <v>100</v>
      </c>
      <c r="J148" s="13">
        <v>100</v>
      </c>
      <c r="K148" s="15">
        <f>MAX(ROUND(K147+IF(P147&lt;GLYCT3_MIN,-INCR_ALGO*IF(O147&gt;10,2,1),0)+IF(AND(P147&gt;=GLYCT3_MAX,P146&gt;=GLYCT3_MAX,P145&gt;=GLYCT3_MAX),INCR_ALGO*IF(O147&gt;10,2,1),0),2),0)</f>
        <v>1</v>
      </c>
      <c r="L148" s="15">
        <v>0</v>
      </c>
      <c r="M148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48" s="20">
        <f>Tableau25[[#This Row],[Algo (M)]]*Tableau25[[#This Row],[Glucides (M)]]/10</f>
        <v>0</v>
      </c>
      <c r="O148" s="20">
        <f>ROUND(2*Tableau25[[#This Row],[Calcul NR (M)]],0)/2+Tableau25[[#This Row],[Correction (M)]]</f>
        <v>0</v>
      </c>
      <c r="P148" s="13">
        <v>100</v>
      </c>
      <c r="Q148" s="18">
        <v>100</v>
      </c>
      <c r="R148" s="16">
        <f>MAX(ROUND(R147+IF(X147&lt;GLYCT3_MIN,-INCR_ALGO*IF(V147&gt;10,2,1),0)+IF(AND(X147&gt;GLYCT3_MAX,X146&gt;GLYCT3_MAX,X145&gt;GLYCT3_MAX),INCR_ALGO*IF(V147&gt;10,2,1),0),2),0)</f>
        <v>1</v>
      </c>
      <c r="S148" s="16">
        <v>0</v>
      </c>
      <c r="T148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48" s="21">
        <f>Tableau25[[#This Row],[Algo (S)]]*Tableau25[[#This Row],[Glucides (S)]]/10</f>
        <v>0</v>
      </c>
      <c r="V148" s="21">
        <f>ROUND(2*Tableau25[[#This Row],[Calcul NR (S)]],0)/2+Tableau25[[#This Row],[Correction (S)]]</f>
        <v>0</v>
      </c>
      <c r="W148" s="16">
        <v>10</v>
      </c>
      <c r="X148" s="18">
        <v>100</v>
      </c>
      <c r="Y148" s="21"/>
      <c r="Z148" s="22"/>
    </row>
    <row r="149" spans="1:26" x14ac:dyDescent="0.3">
      <c r="A149" s="36" t="s">
        <v>32</v>
      </c>
      <c r="B149" s="37">
        <v>45438</v>
      </c>
      <c r="C149" s="11">
        <v>100</v>
      </c>
      <c r="D149" s="19">
        <f>MAX(ROUND(D148+IF(I148&lt;GLYCT3_MIN,-INCR_ALGO*IF(H148&gt;10,2,1),0)+IF(AND(I148&gt;=GLYCT3_MAX,I147&gt;=GLYCT3_MAX,I146&gt;=GLYCT3_MAX),INCR_ALGO*IF(H148&gt;10,2,1),0),2),0)</f>
        <v>1</v>
      </c>
      <c r="E149" s="14">
        <v>0</v>
      </c>
      <c r="F149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49" s="29">
        <f>Tableau25[[#This Row],[Algo]]*Tableau25[[#This Row],[Glucides]]/10</f>
        <v>0</v>
      </c>
      <c r="H149" s="19">
        <f>ROUND(2*Tableau25[[#This Row],[Calcul NR]],0)/2+Tableau25[[#This Row],[Correction]]</f>
        <v>0</v>
      </c>
      <c r="I149" s="11">
        <v>100</v>
      </c>
      <c r="J149" s="13">
        <v>100</v>
      </c>
      <c r="K149" s="15">
        <f>MAX(ROUND(K148+IF(P148&lt;GLYCT3_MIN,-INCR_ALGO*IF(O148&gt;10,2,1),0)+IF(AND(P148&gt;=GLYCT3_MAX,P147&gt;=GLYCT3_MAX,P146&gt;=GLYCT3_MAX),INCR_ALGO*IF(O148&gt;10,2,1),0),2),0)</f>
        <v>1</v>
      </c>
      <c r="L149" s="15">
        <v>0</v>
      </c>
      <c r="M149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49" s="20">
        <f>Tableau25[[#This Row],[Algo (M)]]*Tableau25[[#This Row],[Glucides (M)]]/10</f>
        <v>0</v>
      </c>
      <c r="O149" s="20">
        <f>ROUND(2*Tableau25[[#This Row],[Calcul NR (M)]],0)/2+Tableau25[[#This Row],[Correction (M)]]</f>
        <v>0</v>
      </c>
      <c r="P149" s="13">
        <v>100</v>
      </c>
      <c r="Q149" s="18">
        <v>100</v>
      </c>
      <c r="R149" s="16">
        <f>MAX(ROUND(R148+IF(X148&lt;GLYCT3_MIN,-INCR_ALGO*IF(V148&gt;10,2,1),0)+IF(AND(X148&gt;GLYCT3_MAX,X147&gt;GLYCT3_MAX,X146&gt;GLYCT3_MAX),INCR_ALGO*IF(V148&gt;10,2,1),0),2),0)</f>
        <v>1</v>
      </c>
      <c r="S149" s="16">
        <v>0</v>
      </c>
      <c r="T149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49" s="21">
        <f>Tableau25[[#This Row],[Algo (S)]]*Tableau25[[#This Row],[Glucides (S)]]/10</f>
        <v>0</v>
      </c>
      <c r="V149" s="21">
        <f>ROUND(2*Tableau25[[#This Row],[Calcul NR (S)]],0)/2+Tableau25[[#This Row],[Correction (S)]]</f>
        <v>0</v>
      </c>
      <c r="W149" s="16">
        <v>10</v>
      </c>
      <c r="X149" s="18">
        <v>100</v>
      </c>
      <c r="Y149" s="21"/>
      <c r="Z149" s="22"/>
    </row>
    <row r="150" spans="1:26" x14ac:dyDescent="0.3">
      <c r="A150" s="36" t="s">
        <v>28</v>
      </c>
      <c r="B150" s="37">
        <v>45439</v>
      </c>
      <c r="C150" s="11">
        <v>100</v>
      </c>
      <c r="D150" s="19">
        <f>MAX(ROUND(D149+IF(I149&lt;GLYCT3_MIN,-INCR_ALGO*IF(H149&gt;10,2,1),0)+IF(AND(I149&gt;=GLYCT3_MAX,I148&gt;=GLYCT3_MAX,I147&gt;=GLYCT3_MAX),INCR_ALGO*IF(H149&gt;10,2,1),0),2),0)</f>
        <v>1</v>
      </c>
      <c r="E150" s="14">
        <v>0</v>
      </c>
      <c r="F150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50" s="29">
        <f>Tableau25[[#This Row],[Algo]]*Tableau25[[#This Row],[Glucides]]/10</f>
        <v>0</v>
      </c>
      <c r="H150" s="19">
        <f>ROUND(2*Tableau25[[#This Row],[Calcul NR]],0)/2+Tableau25[[#This Row],[Correction]]</f>
        <v>0</v>
      </c>
      <c r="I150" s="11">
        <v>100</v>
      </c>
      <c r="J150" s="13">
        <v>100</v>
      </c>
      <c r="K150" s="15">
        <f>MAX(ROUND(K149+IF(P149&lt;GLYCT3_MIN,-INCR_ALGO*IF(O149&gt;10,2,1),0)+IF(AND(P149&gt;=GLYCT3_MAX,P148&gt;=GLYCT3_MAX,P147&gt;=GLYCT3_MAX),INCR_ALGO*IF(O149&gt;10,2,1),0),2),0)</f>
        <v>1</v>
      </c>
      <c r="L150" s="15">
        <v>0</v>
      </c>
      <c r="M150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50" s="20">
        <f>Tableau25[[#This Row],[Algo (M)]]*Tableau25[[#This Row],[Glucides (M)]]/10</f>
        <v>0</v>
      </c>
      <c r="O150" s="20">
        <f>ROUND(2*Tableau25[[#This Row],[Calcul NR (M)]],0)/2+Tableau25[[#This Row],[Correction (M)]]</f>
        <v>0</v>
      </c>
      <c r="P150" s="13">
        <v>100</v>
      </c>
      <c r="Q150" s="18">
        <v>100</v>
      </c>
      <c r="R150" s="16">
        <f>MAX(ROUND(R149+IF(X149&lt;GLYCT3_MIN,-INCR_ALGO*IF(V149&gt;10,2,1),0)+IF(AND(X149&gt;GLYCT3_MAX,X148&gt;GLYCT3_MAX,X147&gt;GLYCT3_MAX),INCR_ALGO*IF(V149&gt;10,2,1),0),2),0)</f>
        <v>1</v>
      </c>
      <c r="S150" s="16">
        <v>0</v>
      </c>
      <c r="T150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50" s="21">
        <f>Tableau25[[#This Row],[Algo (S)]]*Tableau25[[#This Row],[Glucides (S)]]/10</f>
        <v>0</v>
      </c>
      <c r="V150" s="21">
        <f>ROUND(2*Tableau25[[#This Row],[Calcul NR (S)]],0)/2+Tableau25[[#This Row],[Correction (S)]]</f>
        <v>0</v>
      </c>
      <c r="W150" s="16">
        <v>10</v>
      </c>
      <c r="X150" s="18">
        <v>100</v>
      </c>
      <c r="Y150" s="21"/>
      <c r="Z150" s="22"/>
    </row>
    <row r="151" spans="1:26" x14ac:dyDescent="0.3">
      <c r="A151" s="36" t="s">
        <v>27</v>
      </c>
      <c r="B151" s="37">
        <v>45440</v>
      </c>
      <c r="C151" s="11">
        <v>100</v>
      </c>
      <c r="D151" s="19">
        <f>MAX(ROUND(D150+IF(I150&lt;GLYCT3_MIN,-INCR_ALGO*IF(H150&gt;10,2,1),0)+IF(AND(I150&gt;=GLYCT3_MAX,I149&gt;=GLYCT3_MAX,I148&gt;=GLYCT3_MAX),INCR_ALGO*IF(H150&gt;10,2,1),0),2),0)</f>
        <v>1</v>
      </c>
      <c r="E151" s="14">
        <v>0</v>
      </c>
      <c r="F151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51" s="29">
        <f>Tableau25[[#This Row],[Algo]]*Tableau25[[#This Row],[Glucides]]/10</f>
        <v>0</v>
      </c>
      <c r="H151" s="19">
        <f>ROUND(2*Tableau25[[#This Row],[Calcul NR]],0)/2+Tableau25[[#This Row],[Correction]]</f>
        <v>0</v>
      </c>
      <c r="I151" s="11">
        <v>100</v>
      </c>
      <c r="J151" s="13">
        <v>100</v>
      </c>
      <c r="K151" s="15">
        <f>MAX(ROUND(K150+IF(P150&lt;GLYCT3_MIN,-INCR_ALGO*IF(O150&gt;10,2,1),0)+IF(AND(P150&gt;=GLYCT3_MAX,P149&gt;=GLYCT3_MAX,P148&gt;=GLYCT3_MAX),INCR_ALGO*IF(O150&gt;10,2,1),0),2),0)</f>
        <v>1</v>
      </c>
      <c r="L151" s="15">
        <v>0</v>
      </c>
      <c r="M151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51" s="20">
        <f>Tableau25[[#This Row],[Algo (M)]]*Tableau25[[#This Row],[Glucides (M)]]/10</f>
        <v>0</v>
      </c>
      <c r="O151" s="20">
        <f>ROUND(2*Tableau25[[#This Row],[Calcul NR (M)]],0)/2+Tableau25[[#This Row],[Correction (M)]]</f>
        <v>0</v>
      </c>
      <c r="P151" s="13">
        <v>100</v>
      </c>
      <c r="Q151" s="18">
        <v>100</v>
      </c>
      <c r="R151" s="16">
        <f>MAX(ROUND(R150+IF(X150&lt;GLYCT3_MIN,-INCR_ALGO*IF(V150&gt;10,2,1),0)+IF(AND(X150&gt;GLYCT3_MAX,X149&gt;GLYCT3_MAX,X148&gt;GLYCT3_MAX),INCR_ALGO*IF(V150&gt;10,2,1),0),2),0)</f>
        <v>1</v>
      </c>
      <c r="S151" s="16">
        <v>0</v>
      </c>
      <c r="T151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51" s="21">
        <f>Tableau25[[#This Row],[Algo (S)]]*Tableau25[[#This Row],[Glucides (S)]]/10</f>
        <v>0</v>
      </c>
      <c r="V151" s="21">
        <f>ROUND(2*Tableau25[[#This Row],[Calcul NR (S)]],0)/2+Tableau25[[#This Row],[Correction (S)]]</f>
        <v>0</v>
      </c>
      <c r="W151" s="16">
        <v>10</v>
      </c>
      <c r="X151" s="18">
        <v>100</v>
      </c>
      <c r="Y151" s="21"/>
      <c r="Z151" s="22" t="s">
        <v>41</v>
      </c>
    </row>
    <row r="152" spans="1:26" x14ac:dyDescent="0.3">
      <c r="A152" s="36" t="s">
        <v>33</v>
      </c>
      <c r="B152" s="37">
        <v>45441</v>
      </c>
      <c r="C152" s="11">
        <v>100</v>
      </c>
      <c r="D152" s="19">
        <f>MAX(ROUND(D151+IF(I151&lt;GLYCT3_MIN,-INCR_ALGO*IF(H151&gt;10,2,1),0)+IF(AND(I151&gt;=GLYCT3_MAX,I150&gt;=GLYCT3_MAX,I149&gt;=GLYCT3_MAX),INCR_ALGO*IF(H151&gt;10,2,1),0),2),0)</f>
        <v>1</v>
      </c>
      <c r="E152" s="14">
        <v>0</v>
      </c>
      <c r="F152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52" s="29">
        <f>Tableau25[[#This Row],[Algo]]*Tableau25[[#This Row],[Glucides]]/10</f>
        <v>0</v>
      </c>
      <c r="H152" s="19">
        <f>ROUND(2*Tableau25[[#This Row],[Calcul NR]],0)/2+Tableau25[[#This Row],[Correction]]</f>
        <v>0</v>
      </c>
      <c r="I152" s="11">
        <v>100</v>
      </c>
      <c r="J152" s="13">
        <v>100</v>
      </c>
      <c r="K152" s="15">
        <f>MAX(ROUND(K151+IF(P151&lt;GLYCT3_MIN,-INCR_ALGO*IF(O151&gt;10,2,1),0)+IF(AND(P151&gt;=GLYCT3_MAX,P150&gt;=GLYCT3_MAX,P149&gt;=GLYCT3_MAX),INCR_ALGO*IF(O151&gt;10,2,1),0),2),0)</f>
        <v>1</v>
      </c>
      <c r="L152" s="15">
        <v>0</v>
      </c>
      <c r="M152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52" s="20">
        <f>Tableau25[[#This Row],[Algo (M)]]*Tableau25[[#This Row],[Glucides (M)]]/10</f>
        <v>0</v>
      </c>
      <c r="O152" s="20">
        <f>ROUND(2*Tableau25[[#This Row],[Calcul NR (M)]],0)/2+Tableau25[[#This Row],[Correction (M)]]</f>
        <v>0</v>
      </c>
      <c r="P152" s="13">
        <v>100</v>
      </c>
      <c r="Q152" s="18">
        <v>100</v>
      </c>
      <c r="R152" s="16">
        <f>MAX(ROUND(R151+IF(X151&lt;GLYCT3_MIN,-INCR_ALGO*IF(V151&gt;10,2,1),0)+IF(AND(X151&gt;GLYCT3_MAX,X150&gt;GLYCT3_MAX,X149&gt;GLYCT3_MAX),INCR_ALGO*IF(V151&gt;10,2,1),0),2),0)</f>
        <v>1</v>
      </c>
      <c r="S152" s="16">
        <v>0</v>
      </c>
      <c r="T152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52" s="21">
        <f>Tableau25[[#This Row],[Algo (S)]]*Tableau25[[#This Row],[Glucides (S)]]/10</f>
        <v>0</v>
      </c>
      <c r="V152" s="21">
        <f>ROUND(2*Tableau25[[#This Row],[Calcul NR (S)]],0)/2+Tableau25[[#This Row],[Correction (S)]]</f>
        <v>0</v>
      </c>
      <c r="W152" s="16">
        <v>10</v>
      </c>
      <c r="X152" s="18">
        <v>100</v>
      </c>
      <c r="Y152" s="21"/>
      <c r="Z152" s="22"/>
    </row>
    <row r="153" spans="1:26" x14ac:dyDescent="0.3">
      <c r="A153" s="36" t="s">
        <v>29</v>
      </c>
      <c r="B153" s="37">
        <v>45442</v>
      </c>
      <c r="C153" s="11">
        <v>100</v>
      </c>
      <c r="D153" s="19">
        <f>MAX(ROUND(D152+IF(I152&lt;GLYCT3_MIN,-INCR_ALGO*IF(H152&gt;10,2,1),0)+IF(AND(I152&gt;=GLYCT3_MAX,I151&gt;=GLYCT3_MAX,I150&gt;=GLYCT3_MAX),INCR_ALGO*IF(H152&gt;10,2,1),0),2),0)</f>
        <v>1</v>
      </c>
      <c r="E153" s="14">
        <v>0</v>
      </c>
      <c r="F153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53" s="29">
        <f>Tableau25[[#This Row],[Algo]]*Tableau25[[#This Row],[Glucides]]/10</f>
        <v>0</v>
      </c>
      <c r="H153" s="19">
        <f>ROUND(2*Tableau25[[#This Row],[Calcul NR]],0)/2+Tableau25[[#This Row],[Correction]]</f>
        <v>0</v>
      </c>
      <c r="I153" s="11">
        <v>100</v>
      </c>
      <c r="J153" s="13">
        <v>100</v>
      </c>
      <c r="K153" s="15">
        <f>MAX(ROUND(K152+IF(P152&lt;GLYCT3_MIN,-INCR_ALGO*IF(O152&gt;10,2,1),0)+IF(AND(P152&gt;=GLYCT3_MAX,P151&gt;=GLYCT3_MAX,P150&gt;=GLYCT3_MAX),INCR_ALGO*IF(O152&gt;10,2,1),0),2),0)</f>
        <v>1</v>
      </c>
      <c r="L153" s="15">
        <v>0</v>
      </c>
      <c r="M153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53" s="20">
        <f>Tableau25[[#This Row],[Algo (M)]]*Tableau25[[#This Row],[Glucides (M)]]/10</f>
        <v>0</v>
      </c>
      <c r="O153" s="20">
        <f>ROUND(2*Tableau25[[#This Row],[Calcul NR (M)]],0)/2+Tableau25[[#This Row],[Correction (M)]]</f>
        <v>0</v>
      </c>
      <c r="P153" s="13">
        <v>100</v>
      </c>
      <c r="Q153" s="18">
        <v>100</v>
      </c>
      <c r="R153" s="16">
        <f>MAX(ROUND(R152+IF(X152&lt;GLYCT3_MIN,-INCR_ALGO*IF(V152&gt;10,2,1),0)+IF(AND(X152&gt;GLYCT3_MAX,X151&gt;GLYCT3_MAX,X150&gt;GLYCT3_MAX),INCR_ALGO*IF(V152&gt;10,2,1),0),2),0)</f>
        <v>1</v>
      </c>
      <c r="S153" s="16">
        <v>0</v>
      </c>
      <c r="T153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53" s="21">
        <f>Tableau25[[#This Row],[Algo (S)]]*Tableau25[[#This Row],[Glucides (S)]]/10</f>
        <v>0</v>
      </c>
      <c r="V153" s="21">
        <f>ROUND(2*Tableau25[[#This Row],[Calcul NR (S)]],0)/2+Tableau25[[#This Row],[Correction (S)]]</f>
        <v>0</v>
      </c>
      <c r="W153" s="16">
        <v>10</v>
      </c>
      <c r="X153" s="18">
        <v>100</v>
      </c>
      <c r="Y153" s="21"/>
      <c r="Z153" s="22"/>
    </row>
    <row r="154" spans="1:26" x14ac:dyDescent="0.3">
      <c r="A154" s="36" t="s">
        <v>30</v>
      </c>
      <c r="B154" s="37">
        <v>45443</v>
      </c>
      <c r="C154" s="11">
        <v>100</v>
      </c>
      <c r="D154" s="19">
        <f>MAX(ROUND(D153+IF(I153&lt;GLYCT3_MIN,-INCR_ALGO*IF(H153&gt;10,2,1),0)+IF(AND(I153&gt;=GLYCT3_MAX,I152&gt;=GLYCT3_MAX,I151&gt;=GLYCT3_MAX),INCR_ALGO*IF(H153&gt;10,2,1),0),2),0)</f>
        <v>1</v>
      </c>
      <c r="E154" s="14">
        <v>0</v>
      </c>
      <c r="F154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54" s="29">
        <f>Tableau25[[#This Row],[Algo]]*Tableau25[[#This Row],[Glucides]]/10</f>
        <v>0</v>
      </c>
      <c r="H154" s="19">
        <f>ROUND(2*Tableau25[[#This Row],[Calcul NR]],0)/2+Tableau25[[#This Row],[Correction]]</f>
        <v>0</v>
      </c>
      <c r="I154" s="11">
        <v>100</v>
      </c>
      <c r="J154" s="13">
        <v>100</v>
      </c>
      <c r="K154" s="15">
        <f>MAX(ROUND(K153+IF(P153&lt;GLYCT3_MIN,-INCR_ALGO*IF(O153&gt;10,2,1),0)+IF(AND(P153&gt;=GLYCT3_MAX,P152&gt;=GLYCT3_MAX,P151&gt;=GLYCT3_MAX),INCR_ALGO*IF(O153&gt;10,2,1),0),2),0)</f>
        <v>1</v>
      </c>
      <c r="L154" s="15">
        <v>0</v>
      </c>
      <c r="M154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54" s="20">
        <f>Tableau25[[#This Row],[Algo (M)]]*Tableau25[[#This Row],[Glucides (M)]]/10</f>
        <v>0</v>
      </c>
      <c r="O154" s="20">
        <f>ROUND(2*Tableau25[[#This Row],[Calcul NR (M)]],0)/2+Tableau25[[#This Row],[Correction (M)]]</f>
        <v>0</v>
      </c>
      <c r="P154" s="13">
        <v>100</v>
      </c>
      <c r="Q154" s="18">
        <v>100</v>
      </c>
      <c r="R154" s="16">
        <f>MAX(ROUND(R153+IF(X153&lt;GLYCT3_MIN,-INCR_ALGO*IF(V153&gt;10,2,1),0)+IF(AND(X153&gt;GLYCT3_MAX,X152&gt;GLYCT3_MAX,X151&gt;GLYCT3_MAX),INCR_ALGO*IF(V153&gt;10,2,1),0),2),0)</f>
        <v>1</v>
      </c>
      <c r="S154" s="16">
        <v>0</v>
      </c>
      <c r="T154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54" s="21">
        <f>Tableau25[[#This Row],[Algo (S)]]*Tableau25[[#This Row],[Glucides (S)]]/10</f>
        <v>0</v>
      </c>
      <c r="V154" s="21">
        <f>ROUND(2*Tableau25[[#This Row],[Calcul NR (S)]],0)/2+Tableau25[[#This Row],[Correction (S)]]</f>
        <v>0</v>
      </c>
      <c r="W154" s="16">
        <v>10</v>
      </c>
      <c r="X154" s="18">
        <v>100</v>
      </c>
      <c r="Y154" s="21"/>
      <c r="Z154" s="22"/>
    </row>
    <row r="155" spans="1:26" x14ac:dyDescent="0.3">
      <c r="A155" s="36" t="s">
        <v>31</v>
      </c>
      <c r="B155" s="37">
        <v>45444</v>
      </c>
      <c r="C155" s="11">
        <v>100</v>
      </c>
      <c r="D155" s="19">
        <f>MAX(ROUND(D154+IF(I154&lt;GLYCT3_MIN,-INCR_ALGO*IF(H154&gt;10,2,1),0)+IF(AND(I154&gt;=GLYCT3_MAX,I153&gt;=GLYCT3_MAX,I152&gt;=GLYCT3_MAX),INCR_ALGO*IF(H154&gt;10,2,1),0),2),0)</f>
        <v>1</v>
      </c>
      <c r="E155" s="14">
        <v>0</v>
      </c>
      <c r="F155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55" s="29">
        <f>Tableau25[[#This Row],[Algo]]*Tableau25[[#This Row],[Glucides]]/10</f>
        <v>0</v>
      </c>
      <c r="H155" s="19">
        <f>ROUND(2*Tableau25[[#This Row],[Calcul NR]],0)/2+Tableau25[[#This Row],[Correction]]</f>
        <v>0</v>
      </c>
      <c r="I155" s="11">
        <v>100</v>
      </c>
      <c r="J155" s="13">
        <v>100</v>
      </c>
      <c r="K155" s="15">
        <f>MAX(ROUND(K154+IF(P154&lt;GLYCT3_MIN,-INCR_ALGO*IF(O154&gt;10,2,1),0)+IF(AND(P154&gt;=GLYCT3_MAX,P153&gt;=GLYCT3_MAX,P152&gt;=GLYCT3_MAX),INCR_ALGO*IF(O154&gt;10,2,1),0),2),0)</f>
        <v>1</v>
      </c>
      <c r="L155" s="15">
        <v>0</v>
      </c>
      <c r="M155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55" s="20">
        <f>Tableau25[[#This Row],[Algo (M)]]*Tableau25[[#This Row],[Glucides (M)]]/10</f>
        <v>0</v>
      </c>
      <c r="O155" s="20">
        <f>ROUND(2*Tableau25[[#This Row],[Calcul NR (M)]],0)/2+Tableau25[[#This Row],[Correction (M)]]</f>
        <v>0</v>
      </c>
      <c r="P155" s="13">
        <v>100</v>
      </c>
      <c r="Q155" s="18">
        <v>100</v>
      </c>
      <c r="R155" s="16">
        <f>MAX(ROUND(R154+IF(X154&lt;GLYCT3_MIN,-INCR_ALGO*IF(V154&gt;10,2,1),0)+IF(AND(X154&gt;GLYCT3_MAX,X153&gt;GLYCT3_MAX,X152&gt;GLYCT3_MAX),INCR_ALGO*IF(V154&gt;10,2,1),0),2),0)</f>
        <v>1</v>
      </c>
      <c r="S155" s="16">
        <v>0</v>
      </c>
      <c r="T155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55" s="21">
        <f>Tableau25[[#This Row],[Algo (S)]]*Tableau25[[#This Row],[Glucides (S)]]/10</f>
        <v>0</v>
      </c>
      <c r="V155" s="21">
        <f>ROUND(2*Tableau25[[#This Row],[Calcul NR (S)]],0)/2+Tableau25[[#This Row],[Correction (S)]]</f>
        <v>0</v>
      </c>
      <c r="W155" s="16">
        <v>10</v>
      </c>
      <c r="X155" s="18">
        <v>100</v>
      </c>
      <c r="Y155" s="21"/>
      <c r="Z155" s="22"/>
    </row>
    <row r="156" spans="1:26" x14ac:dyDescent="0.3">
      <c r="A156" s="36" t="s">
        <v>32</v>
      </c>
      <c r="B156" s="37">
        <v>45445</v>
      </c>
      <c r="C156" s="11">
        <v>100</v>
      </c>
      <c r="D156" s="19">
        <f>MAX(ROUND(D155+IF(I155&lt;GLYCT3_MIN,-INCR_ALGO*IF(H155&gt;10,2,1),0)+IF(AND(I155&gt;=GLYCT3_MAX,I154&gt;=GLYCT3_MAX,I153&gt;=GLYCT3_MAX),INCR_ALGO*IF(H155&gt;10,2,1),0),2),0)</f>
        <v>1</v>
      </c>
      <c r="E156" s="14">
        <v>0</v>
      </c>
      <c r="F156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56" s="29">
        <f>Tableau25[[#This Row],[Algo]]*Tableau25[[#This Row],[Glucides]]/10</f>
        <v>0</v>
      </c>
      <c r="H156" s="19">
        <f>ROUND(2*Tableau25[[#This Row],[Calcul NR]],0)/2+Tableau25[[#This Row],[Correction]]</f>
        <v>0</v>
      </c>
      <c r="I156" s="11">
        <v>100</v>
      </c>
      <c r="J156" s="13">
        <v>100</v>
      </c>
      <c r="K156" s="15">
        <f>MAX(ROUND(K155+IF(P155&lt;GLYCT3_MIN,-INCR_ALGO*IF(O155&gt;10,2,1),0)+IF(AND(P155&gt;=GLYCT3_MAX,P154&gt;=GLYCT3_MAX,P153&gt;=GLYCT3_MAX),INCR_ALGO*IF(O155&gt;10,2,1),0),2),0)</f>
        <v>1</v>
      </c>
      <c r="L156" s="15">
        <v>0</v>
      </c>
      <c r="M156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56" s="20">
        <f>Tableau25[[#This Row],[Algo (M)]]*Tableau25[[#This Row],[Glucides (M)]]/10</f>
        <v>0</v>
      </c>
      <c r="O156" s="20">
        <f>ROUND(2*Tableau25[[#This Row],[Calcul NR (M)]],0)/2+Tableau25[[#This Row],[Correction (M)]]</f>
        <v>0</v>
      </c>
      <c r="P156" s="13">
        <v>100</v>
      </c>
      <c r="Q156" s="18">
        <v>100</v>
      </c>
      <c r="R156" s="16">
        <f>MAX(ROUND(R155+IF(X155&lt;GLYCT3_MIN,-INCR_ALGO*IF(V155&gt;10,2,1),0)+IF(AND(X155&gt;GLYCT3_MAX,X154&gt;GLYCT3_MAX,X153&gt;GLYCT3_MAX),INCR_ALGO*IF(V155&gt;10,2,1),0),2),0)</f>
        <v>1</v>
      </c>
      <c r="S156" s="16">
        <v>0</v>
      </c>
      <c r="T156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56" s="21">
        <f>Tableau25[[#This Row],[Algo (S)]]*Tableau25[[#This Row],[Glucides (S)]]/10</f>
        <v>0</v>
      </c>
      <c r="V156" s="21">
        <f>ROUND(2*Tableau25[[#This Row],[Calcul NR (S)]],0)/2+Tableau25[[#This Row],[Correction (S)]]</f>
        <v>0</v>
      </c>
      <c r="W156" s="16">
        <v>10</v>
      </c>
      <c r="X156" s="18">
        <v>100</v>
      </c>
      <c r="Y156" s="21"/>
      <c r="Z156" s="22"/>
    </row>
    <row r="157" spans="1:26" x14ac:dyDescent="0.3">
      <c r="A157" s="36" t="s">
        <v>28</v>
      </c>
      <c r="B157" s="37">
        <v>45446</v>
      </c>
      <c r="C157" s="11">
        <v>100</v>
      </c>
      <c r="D157" s="19">
        <f>MAX(ROUND(D156+IF(I156&lt;GLYCT3_MIN,-INCR_ALGO*IF(H156&gt;10,2,1),0)+IF(AND(I156&gt;=GLYCT3_MAX,I155&gt;=GLYCT3_MAX,I154&gt;=GLYCT3_MAX),INCR_ALGO*IF(H156&gt;10,2,1),0),2),0)</f>
        <v>1</v>
      </c>
      <c r="E157" s="14">
        <v>0</v>
      </c>
      <c r="F157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57" s="29">
        <f>Tableau25[[#This Row],[Algo]]*Tableau25[[#This Row],[Glucides]]/10</f>
        <v>0</v>
      </c>
      <c r="H157" s="19">
        <f>ROUND(2*Tableau25[[#This Row],[Calcul NR]],0)/2+Tableau25[[#This Row],[Correction]]</f>
        <v>0</v>
      </c>
      <c r="I157" s="11">
        <v>100</v>
      </c>
      <c r="J157" s="13">
        <v>100</v>
      </c>
      <c r="K157" s="15">
        <f>MAX(ROUND(K156+IF(P156&lt;GLYCT3_MIN,-INCR_ALGO*IF(O156&gt;10,2,1),0)+IF(AND(P156&gt;=GLYCT3_MAX,P155&gt;=GLYCT3_MAX,P154&gt;=GLYCT3_MAX),INCR_ALGO*IF(O156&gt;10,2,1),0),2),0)</f>
        <v>1</v>
      </c>
      <c r="L157" s="15">
        <v>0</v>
      </c>
      <c r="M157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57" s="20">
        <f>Tableau25[[#This Row],[Algo (M)]]*Tableau25[[#This Row],[Glucides (M)]]/10</f>
        <v>0</v>
      </c>
      <c r="O157" s="20">
        <f>ROUND(2*Tableau25[[#This Row],[Calcul NR (M)]],0)/2+Tableau25[[#This Row],[Correction (M)]]</f>
        <v>0</v>
      </c>
      <c r="P157" s="13">
        <v>100</v>
      </c>
      <c r="Q157" s="18">
        <v>100</v>
      </c>
      <c r="R157" s="16">
        <f>MAX(ROUND(R156+IF(X156&lt;GLYCT3_MIN,-INCR_ALGO*IF(V156&gt;10,2,1),0)+IF(AND(X156&gt;GLYCT3_MAX,X155&gt;GLYCT3_MAX,X154&gt;GLYCT3_MAX),INCR_ALGO*IF(V156&gt;10,2,1),0),2),0)</f>
        <v>1</v>
      </c>
      <c r="S157" s="16">
        <v>0</v>
      </c>
      <c r="T157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57" s="21">
        <f>Tableau25[[#This Row],[Algo (S)]]*Tableau25[[#This Row],[Glucides (S)]]/10</f>
        <v>0</v>
      </c>
      <c r="V157" s="21">
        <f>ROUND(2*Tableau25[[#This Row],[Calcul NR (S)]],0)/2+Tableau25[[#This Row],[Correction (S)]]</f>
        <v>0</v>
      </c>
      <c r="W157" s="16">
        <v>10</v>
      </c>
      <c r="X157" s="18">
        <v>100</v>
      </c>
      <c r="Y157" s="21"/>
      <c r="Z157" s="22"/>
    </row>
    <row r="158" spans="1:26" x14ac:dyDescent="0.3">
      <c r="A158" s="36" t="s">
        <v>27</v>
      </c>
      <c r="B158" s="37">
        <v>45447</v>
      </c>
      <c r="C158" s="11">
        <v>100</v>
      </c>
      <c r="D158" s="19">
        <f>MAX(ROUND(D157+IF(I157&lt;GLYCT3_MIN,-INCR_ALGO*IF(H157&gt;10,2,1),0)+IF(AND(I157&gt;=GLYCT3_MAX,I156&gt;=GLYCT3_MAX,I155&gt;=GLYCT3_MAX),INCR_ALGO*IF(H157&gt;10,2,1),0),2),0)</f>
        <v>1</v>
      </c>
      <c r="E158" s="14">
        <v>0</v>
      </c>
      <c r="F158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58" s="29">
        <f>Tableau25[[#This Row],[Algo]]*Tableau25[[#This Row],[Glucides]]/10</f>
        <v>0</v>
      </c>
      <c r="H158" s="19">
        <f>ROUND(2*Tableau25[[#This Row],[Calcul NR]],0)/2+Tableau25[[#This Row],[Correction]]</f>
        <v>0</v>
      </c>
      <c r="I158" s="11">
        <v>100</v>
      </c>
      <c r="J158" s="13">
        <v>100</v>
      </c>
      <c r="K158" s="15">
        <f>MAX(ROUND(K157+IF(P157&lt;GLYCT3_MIN,-INCR_ALGO*IF(O157&gt;10,2,1),0)+IF(AND(P157&gt;=GLYCT3_MAX,P156&gt;=GLYCT3_MAX,P155&gt;=GLYCT3_MAX),INCR_ALGO*IF(O157&gt;10,2,1),0),2),0)</f>
        <v>1</v>
      </c>
      <c r="L158" s="15">
        <v>0</v>
      </c>
      <c r="M158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58" s="20">
        <f>Tableau25[[#This Row],[Algo (M)]]*Tableau25[[#This Row],[Glucides (M)]]/10</f>
        <v>0</v>
      </c>
      <c r="O158" s="20">
        <f>ROUND(2*Tableau25[[#This Row],[Calcul NR (M)]],0)/2+Tableau25[[#This Row],[Correction (M)]]</f>
        <v>0</v>
      </c>
      <c r="P158" s="13">
        <v>100</v>
      </c>
      <c r="Q158" s="18">
        <v>100</v>
      </c>
      <c r="R158" s="16">
        <f>MAX(ROUND(R157+IF(X157&lt;GLYCT3_MIN,-INCR_ALGO*IF(V157&gt;10,2,1),0)+IF(AND(X157&gt;GLYCT3_MAX,X156&gt;GLYCT3_MAX,X155&gt;GLYCT3_MAX),INCR_ALGO*IF(V157&gt;10,2,1),0),2),0)</f>
        <v>1</v>
      </c>
      <c r="S158" s="16">
        <v>0</v>
      </c>
      <c r="T158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58" s="21">
        <f>Tableau25[[#This Row],[Algo (S)]]*Tableau25[[#This Row],[Glucides (S)]]/10</f>
        <v>0</v>
      </c>
      <c r="V158" s="21">
        <f>ROUND(2*Tableau25[[#This Row],[Calcul NR (S)]],0)/2+Tableau25[[#This Row],[Correction (S)]]</f>
        <v>0</v>
      </c>
      <c r="W158" s="16">
        <v>10</v>
      </c>
      <c r="X158" s="18">
        <v>100</v>
      </c>
      <c r="Y158" s="21"/>
      <c r="Z158" s="22"/>
    </row>
    <row r="159" spans="1:26" x14ac:dyDescent="0.3">
      <c r="A159" s="36" t="s">
        <v>33</v>
      </c>
      <c r="B159" s="37">
        <v>45448</v>
      </c>
      <c r="C159" s="11">
        <v>100</v>
      </c>
      <c r="D159" s="19">
        <f>MAX(ROUND(D158+IF(I158&lt;GLYCT3_MIN,-INCR_ALGO*IF(H158&gt;10,2,1),0)+IF(AND(I158&gt;=GLYCT3_MAX,I157&gt;=GLYCT3_MAX,I156&gt;=GLYCT3_MAX),INCR_ALGO*IF(H158&gt;10,2,1),0),2),0)</f>
        <v>1</v>
      </c>
      <c r="E159" s="14">
        <v>0</v>
      </c>
      <c r="F159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59" s="29">
        <f>Tableau25[[#This Row],[Algo]]*Tableau25[[#This Row],[Glucides]]/10</f>
        <v>0</v>
      </c>
      <c r="H159" s="19">
        <f>ROUND(2*Tableau25[[#This Row],[Calcul NR]],0)/2+Tableau25[[#This Row],[Correction]]</f>
        <v>0</v>
      </c>
      <c r="I159" s="11">
        <v>100</v>
      </c>
      <c r="J159" s="13">
        <v>100</v>
      </c>
      <c r="K159" s="15">
        <f>MAX(ROUND(K158+IF(P158&lt;GLYCT3_MIN,-INCR_ALGO*IF(O158&gt;10,2,1),0)+IF(AND(P158&gt;=GLYCT3_MAX,P157&gt;=GLYCT3_MAX,P156&gt;=GLYCT3_MAX),INCR_ALGO*IF(O158&gt;10,2,1),0),2),0)</f>
        <v>1</v>
      </c>
      <c r="L159" s="15">
        <v>0</v>
      </c>
      <c r="M159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59" s="20">
        <f>Tableau25[[#This Row],[Algo (M)]]*Tableau25[[#This Row],[Glucides (M)]]/10</f>
        <v>0</v>
      </c>
      <c r="O159" s="20">
        <f>ROUND(2*Tableau25[[#This Row],[Calcul NR (M)]],0)/2+Tableau25[[#This Row],[Correction (M)]]</f>
        <v>0</v>
      </c>
      <c r="P159" s="13">
        <v>100</v>
      </c>
      <c r="Q159" s="18">
        <v>100</v>
      </c>
      <c r="R159" s="16">
        <f>MAX(ROUND(R158+IF(X158&lt;GLYCT3_MIN,-INCR_ALGO*IF(V158&gt;10,2,1),0)+IF(AND(X158&gt;GLYCT3_MAX,X157&gt;GLYCT3_MAX,X156&gt;GLYCT3_MAX),INCR_ALGO*IF(V158&gt;10,2,1),0),2),0)</f>
        <v>1</v>
      </c>
      <c r="S159" s="16">
        <v>0</v>
      </c>
      <c r="T159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59" s="21">
        <f>Tableau25[[#This Row],[Algo (S)]]*Tableau25[[#This Row],[Glucides (S)]]/10</f>
        <v>0</v>
      </c>
      <c r="V159" s="21">
        <f>ROUND(2*Tableau25[[#This Row],[Calcul NR (S)]],0)/2+Tableau25[[#This Row],[Correction (S)]]</f>
        <v>0</v>
      </c>
      <c r="W159" s="16">
        <v>10</v>
      </c>
      <c r="X159" s="18">
        <v>100</v>
      </c>
      <c r="Y159" s="21"/>
      <c r="Z159" s="22"/>
    </row>
    <row r="160" spans="1:26" x14ac:dyDescent="0.3">
      <c r="A160" s="36" t="s">
        <v>29</v>
      </c>
      <c r="B160" s="37">
        <v>45449</v>
      </c>
      <c r="C160" s="11">
        <v>100</v>
      </c>
      <c r="D160" s="19">
        <f>MAX(ROUND(D159+IF(I159&lt;GLYCT3_MIN,-INCR_ALGO*IF(H159&gt;10,2,1),0)+IF(AND(I159&gt;=GLYCT3_MAX,I158&gt;=GLYCT3_MAX,I157&gt;=GLYCT3_MAX),INCR_ALGO*IF(H159&gt;10,2,1),0),2),0)</f>
        <v>1</v>
      </c>
      <c r="E160" s="14">
        <v>0</v>
      </c>
      <c r="F160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60" s="29">
        <f>Tableau25[[#This Row],[Algo]]*Tableau25[[#This Row],[Glucides]]/10</f>
        <v>0</v>
      </c>
      <c r="H160" s="19">
        <f>ROUND(2*Tableau25[[#This Row],[Calcul NR]],0)/2+Tableau25[[#This Row],[Correction]]</f>
        <v>0</v>
      </c>
      <c r="I160" s="11">
        <v>100</v>
      </c>
      <c r="J160" s="13">
        <v>100</v>
      </c>
      <c r="K160" s="15">
        <f>MAX(ROUND(K159+IF(P159&lt;GLYCT3_MIN,-INCR_ALGO*IF(O159&gt;10,2,1),0)+IF(AND(P159&gt;=GLYCT3_MAX,P158&gt;=GLYCT3_MAX,P157&gt;=GLYCT3_MAX),INCR_ALGO*IF(O159&gt;10,2,1),0),2),0)</f>
        <v>1</v>
      </c>
      <c r="L160" s="15">
        <v>0</v>
      </c>
      <c r="M160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60" s="20">
        <f>Tableau25[[#This Row],[Algo (M)]]*Tableau25[[#This Row],[Glucides (M)]]/10</f>
        <v>0</v>
      </c>
      <c r="O160" s="20">
        <f>ROUND(2*Tableau25[[#This Row],[Calcul NR (M)]],0)/2+Tableau25[[#This Row],[Correction (M)]]</f>
        <v>0</v>
      </c>
      <c r="P160" s="13">
        <v>100</v>
      </c>
      <c r="Q160" s="18">
        <v>100</v>
      </c>
      <c r="R160" s="16">
        <f>MAX(ROUND(R159+IF(X159&lt;GLYCT3_MIN,-INCR_ALGO*IF(V159&gt;10,2,1),0)+IF(AND(X159&gt;GLYCT3_MAX,X158&gt;GLYCT3_MAX,X157&gt;GLYCT3_MAX),INCR_ALGO*IF(V159&gt;10,2,1),0),2),0)</f>
        <v>1</v>
      </c>
      <c r="S160" s="16">
        <v>0</v>
      </c>
      <c r="T160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60" s="21">
        <f>Tableau25[[#This Row],[Algo (S)]]*Tableau25[[#This Row],[Glucides (S)]]/10</f>
        <v>0</v>
      </c>
      <c r="V160" s="21">
        <f>ROUND(2*Tableau25[[#This Row],[Calcul NR (S)]],0)/2+Tableau25[[#This Row],[Correction (S)]]</f>
        <v>0</v>
      </c>
      <c r="W160" s="16">
        <v>10</v>
      </c>
      <c r="X160" s="18">
        <v>100</v>
      </c>
      <c r="Y160" s="21"/>
      <c r="Z160" s="22"/>
    </row>
    <row r="161" spans="1:26" x14ac:dyDescent="0.3">
      <c r="A161" s="36" t="s">
        <v>30</v>
      </c>
      <c r="B161" s="37">
        <v>45450</v>
      </c>
      <c r="C161" s="11">
        <v>100</v>
      </c>
      <c r="D161" s="19">
        <f>MAX(ROUND(D160+IF(I160&lt;GLYCT3_MIN,-INCR_ALGO*IF(H160&gt;10,2,1),0)+IF(AND(I160&gt;=GLYCT3_MAX,I159&gt;=GLYCT3_MAX,I158&gt;=GLYCT3_MAX),INCR_ALGO*IF(H160&gt;10,2,1),0),2),0)</f>
        <v>1</v>
      </c>
      <c r="E161" s="14">
        <v>0</v>
      </c>
      <c r="F161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61" s="29">
        <f>Tableau25[[#This Row],[Algo]]*Tableau25[[#This Row],[Glucides]]/10</f>
        <v>0</v>
      </c>
      <c r="H161" s="19">
        <f>ROUND(2*Tableau25[[#This Row],[Calcul NR]],0)/2+Tableau25[[#This Row],[Correction]]</f>
        <v>0</v>
      </c>
      <c r="I161" s="11">
        <v>100</v>
      </c>
      <c r="J161" s="13">
        <v>100</v>
      </c>
      <c r="K161" s="15">
        <f>MAX(ROUND(K160+IF(P160&lt;GLYCT3_MIN,-INCR_ALGO*IF(O160&gt;10,2,1),0)+IF(AND(P160&gt;=GLYCT3_MAX,P159&gt;=GLYCT3_MAX,P158&gt;=GLYCT3_MAX),INCR_ALGO*IF(O160&gt;10,2,1),0),2),0)</f>
        <v>1</v>
      </c>
      <c r="L161" s="15">
        <v>0</v>
      </c>
      <c r="M161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61" s="20">
        <f>Tableau25[[#This Row],[Algo (M)]]*Tableau25[[#This Row],[Glucides (M)]]/10</f>
        <v>0</v>
      </c>
      <c r="O161" s="20">
        <f>ROUND(2*Tableau25[[#This Row],[Calcul NR (M)]],0)/2+Tableau25[[#This Row],[Correction (M)]]</f>
        <v>0</v>
      </c>
      <c r="P161" s="13">
        <v>100</v>
      </c>
      <c r="Q161" s="18">
        <v>100</v>
      </c>
      <c r="R161" s="16">
        <f>MAX(ROUND(R160+IF(X160&lt;GLYCT3_MIN,-INCR_ALGO*IF(V160&gt;10,2,1),0)+IF(AND(X160&gt;GLYCT3_MAX,X159&gt;GLYCT3_MAX,X158&gt;GLYCT3_MAX),INCR_ALGO*IF(V160&gt;10,2,1),0),2),0)</f>
        <v>1</v>
      </c>
      <c r="S161" s="16">
        <v>0</v>
      </c>
      <c r="T161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61" s="21">
        <f>Tableau25[[#This Row],[Algo (S)]]*Tableau25[[#This Row],[Glucides (S)]]/10</f>
        <v>0</v>
      </c>
      <c r="V161" s="21">
        <f>ROUND(2*Tableau25[[#This Row],[Calcul NR (S)]],0)/2+Tableau25[[#This Row],[Correction (S)]]</f>
        <v>0</v>
      </c>
      <c r="W161" s="16">
        <v>10</v>
      </c>
      <c r="X161" s="18">
        <v>100</v>
      </c>
      <c r="Y161" s="21"/>
      <c r="Z161" s="22"/>
    </row>
    <row r="162" spans="1:26" x14ac:dyDescent="0.3">
      <c r="A162" s="36" t="s">
        <v>31</v>
      </c>
      <c r="B162" s="37">
        <v>45451</v>
      </c>
      <c r="C162" s="11">
        <v>100</v>
      </c>
      <c r="D162" s="19">
        <f>MAX(ROUND(D161+IF(I161&lt;GLYCT3_MIN,-INCR_ALGO*IF(H161&gt;10,2,1),0)+IF(AND(I161&gt;=GLYCT3_MAX,I160&gt;=GLYCT3_MAX,I159&gt;=GLYCT3_MAX),INCR_ALGO*IF(H161&gt;10,2,1),0),2),0)</f>
        <v>1</v>
      </c>
      <c r="E162" s="14">
        <v>0</v>
      </c>
      <c r="F162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62" s="29">
        <f>Tableau25[[#This Row],[Algo]]*Tableau25[[#This Row],[Glucides]]/10</f>
        <v>0</v>
      </c>
      <c r="H162" s="19">
        <f>ROUND(2*Tableau25[[#This Row],[Calcul NR]],0)/2+Tableau25[[#This Row],[Correction]]</f>
        <v>0</v>
      </c>
      <c r="I162" s="11">
        <v>100</v>
      </c>
      <c r="J162" s="13">
        <v>100</v>
      </c>
      <c r="K162" s="15">
        <f>MAX(ROUND(K161+IF(P161&lt;GLYCT3_MIN,-INCR_ALGO*IF(O161&gt;10,2,1),0)+IF(AND(P161&gt;=GLYCT3_MAX,P160&gt;=GLYCT3_MAX,P159&gt;=GLYCT3_MAX),INCR_ALGO*IF(O161&gt;10,2,1),0),2),0)</f>
        <v>1</v>
      </c>
      <c r="L162" s="15">
        <v>0</v>
      </c>
      <c r="M162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62" s="20">
        <f>Tableau25[[#This Row],[Algo (M)]]*Tableau25[[#This Row],[Glucides (M)]]/10</f>
        <v>0</v>
      </c>
      <c r="O162" s="20">
        <f>ROUND(2*Tableau25[[#This Row],[Calcul NR (M)]],0)/2+Tableau25[[#This Row],[Correction (M)]]</f>
        <v>0</v>
      </c>
      <c r="P162" s="13">
        <v>100</v>
      </c>
      <c r="Q162" s="18">
        <v>100</v>
      </c>
      <c r="R162" s="16">
        <f>MAX(ROUND(R161+IF(X161&lt;GLYCT3_MIN,-INCR_ALGO*IF(V161&gt;10,2,1),0)+IF(AND(X161&gt;GLYCT3_MAX,X160&gt;GLYCT3_MAX,X159&gt;GLYCT3_MAX),INCR_ALGO*IF(V161&gt;10,2,1),0),2),0)</f>
        <v>1</v>
      </c>
      <c r="S162" s="16">
        <v>0</v>
      </c>
      <c r="T162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62" s="21">
        <f>Tableau25[[#This Row],[Algo (S)]]*Tableau25[[#This Row],[Glucides (S)]]/10</f>
        <v>0</v>
      </c>
      <c r="V162" s="21">
        <f>ROUND(2*Tableau25[[#This Row],[Calcul NR (S)]],0)/2+Tableau25[[#This Row],[Correction (S)]]</f>
        <v>0</v>
      </c>
      <c r="W162" s="16">
        <v>10</v>
      </c>
      <c r="X162" s="18">
        <v>100</v>
      </c>
      <c r="Y162" s="21"/>
      <c r="Z162" s="22"/>
    </row>
    <row r="163" spans="1:26" x14ac:dyDescent="0.3">
      <c r="A163" s="36" t="s">
        <v>32</v>
      </c>
      <c r="B163" s="37">
        <v>45452</v>
      </c>
      <c r="C163" s="11">
        <v>100</v>
      </c>
      <c r="D163" s="19">
        <f>MAX(ROUND(D162+IF(I162&lt;GLYCT3_MIN,-INCR_ALGO*IF(H162&gt;10,2,1),0)+IF(AND(I162&gt;=GLYCT3_MAX,I161&gt;=GLYCT3_MAX,I160&gt;=GLYCT3_MAX),INCR_ALGO*IF(H162&gt;10,2,1),0),2),0)</f>
        <v>1</v>
      </c>
      <c r="E163" s="14">
        <v>0</v>
      </c>
      <c r="F163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63" s="29">
        <f>Tableau25[[#This Row],[Algo]]*Tableau25[[#This Row],[Glucides]]/10</f>
        <v>0</v>
      </c>
      <c r="H163" s="19">
        <f>ROUND(2*Tableau25[[#This Row],[Calcul NR]],0)/2+Tableau25[[#This Row],[Correction]]</f>
        <v>0</v>
      </c>
      <c r="I163" s="11">
        <v>100</v>
      </c>
      <c r="J163" s="13">
        <v>100</v>
      </c>
      <c r="K163" s="15">
        <f>MAX(ROUND(K162+IF(P162&lt;GLYCT3_MIN,-INCR_ALGO*IF(O162&gt;10,2,1),0)+IF(AND(P162&gt;=GLYCT3_MAX,P161&gt;=GLYCT3_MAX,P160&gt;=GLYCT3_MAX),INCR_ALGO*IF(O162&gt;10,2,1),0),2),0)</f>
        <v>1</v>
      </c>
      <c r="L163" s="15">
        <v>0</v>
      </c>
      <c r="M163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63" s="20">
        <f>Tableau25[[#This Row],[Algo (M)]]*Tableau25[[#This Row],[Glucides (M)]]/10</f>
        <v>0</v>
      </c>
      <c r="O163" s="20">
        <f>ROUND(2*Tableau25[[#This Row],[Calcul NR (M)]],0)/2+Tableau25[[#This Row],[Correction (M)]]</f>
        <v>0</v>
      </c>
      <c r="P163" s="13">
        <v>100</v>
      </c>
      <c r="Q163" s="18">
        <v>100</v>
      </c>
      <c r="R163" s="16">
        <f>MAX(ROUND(R162+IF(X162&lt;GLYCT3_MIN,-INCR_ALGO*IF(V162&gt;10,2,1),0)+IF(AND(X162&gt;GLYCT3_MAX,X161&gt;GLYCT3_MAX,X160&gt;GLYCT3_MAX),INCR_ALGO*IF(V162&gt;10,2,1),0),2),0)</f>
        <v>1</v>
      </c>
      <c r="S163" s="16">
        <v>0</v>
      </c>
      <c r="T163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63" s="21">
        <f>Tableau25[[#This Row],[Algo (S)]]*Tableau25[[#This Row],[Glucides (S)]]/10</f>
        <v>0</v>
      </c>
      <c r="V163" s="21">
        <f>ROUND(2*Tableau25[[#This Row],[Calcul NR (S)]],0)/2+Tableau25[[#This Row],[Correction (S)]]</f>
        <v>0</v>
      </c>
      <c r="W163" s="16">
        <v>10</v>
      </c>
      <c r="X163" s="18">
        <v>100</v>
      </c>
      <c r="Y163" s="21"/>
      <c r="Z163" s="22"/>
    </row>
    <row r="164" spans="1:26" x14ac:dyDescent="0.3">
      <c r="A164" s="36" t="s">
        <v>28</v>
      </c>
      <c r="B164" s="37">
        <v>45453</v>
      </c>
      <c r="C164" s="11">
        <v>100</v>
      </c>
      <c r="D164" s="19">
        <f>MAX(ROUND(D163+IF(I163&lt;GLYCT3_MIN,-INCR_ALGO*IF(H163&gt;10,2,1),0)+IF(AND(I163&gt;=GLYCT3_MAX,I162&gt;=GLYCT3_MAX,I161&gt;=GLYCT3_MAX),INCR_ALGO*IF(H163&gt;10,2,1),0),2),0)</f>
        <v>1</v>
      </c>
      <c r="E164" s="14">
        <v>0</v>
      </c>
      <c r="F164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64" s="29">
        <f>Tableau25[[#This Row],[Algo]]*Tableau25[[#This Row],[Glucides]]/10</f>
        <v>0</v>
      </c>
      <c r="H164" s="19">
        <f>ROUND(2*Tableau25[[#This Row],[Calcul NR]],0)/2+Tableau25[[#This Row],[Correction]]</f>
        <v>0</v>
      </c>
      <c r="I164" s="11">
        <v>100</v>
      </c>
      <c r="J164" s="13">
        <v>100</v>
      </c>
      <c r="K164" s="15">
        <f>MAX(ROUND(K163+IF(P163&lt;GLYCT3_MIN,-INCR_ALGO*IF(O163&gt;10,2,1),0)+IF(AND(P163&gt;=GLYCT3_MAX,P162&gt;=GLYCT3_MAX,P161&gt;=GLYCT3_MAX),INCR_ALGO*IF(O163&gt;10,2,1),0),2),0)</f>
        <v>1</v>
      </c>
      <c r="L164" s="15">
        <v>0</v>
      </c>
      <c r="M164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64" s="20">
        <f>Tableau25[[#This Row],[Algo (M)]]*Tableau25[[#This Row],[Glucides (M)]]/10</f>
        <v>0</v>
      </c>
      <c r="O164" s="20">
        <f>ROUND(2*Tableau25[[#This Row],[Calcul NR (M)]],0)/2+Tableau25[[#This Row],[Correction (M)]]</f>
        <v>0</v>
      </c>
      <c r="P164" s="13">
        <v>100</v>
      </c>
      <c r="Q164" s="18">
        <v>100</v>
      </c>
      <c r="R164" s="16">
        <f>MAX(ROUND(R163+IF(X163&lt;GLYCT3_MIN,-INCR_ALGO*IF(V163&gt;10,2,1),0)+IF(AND(X163&gt;GLYCT3_MAX,X162&gt;GLYCT3_MAX,X161&gt;GLYCT3_MAX),INCR_ALGO*IF(V163&gt;10,2,1),0),2),0)</f>
        <v>1</v>
      </c>
      <c r="S164" s="16">
        <v>0</v>
      </c>
      <c r="T164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64" s="21">
        <f>Tableau25[[#This Row],[Algo (S)]]*Tableau25[[#This Row],[Glucides (S)]]/10</f>
        <v>0</v>
      </c>
      <c r="V164" s="21">
        <f>ROUND(2*Tableau25[[#This Row],[Calcul NR (S)]],0)/2+Tableau25[[#This Row],[Correction (S)]]</f>
        <v>0</v>
      </c>
      <c r="W164" s="16">
        <v>10</v>
      </c>
      <c r="X164" s="18">
        <v>100</v>
      </c>
      <c r="Y164" s="21"/>
      <c r="Z164" s="22"/>
    </row>
    <row r="165" spans="1:26" x14ac:dyDescent="0.3">
      <c r="A165" s="36" t="s">
        <v>27</v>
      </c>
      <c r="B165" s="37">
        <v>45454</v>
      </c>
      <c r="C165" s="11">
        <v>100</v>
      </c>
      <c r="D165" s="19">
        <f>MAX(ROUND(D164+IF(I164&lt;GLYCT3_MIN,-INCR_ALGO*IF(H164&gt;10,2,1),0)+IF(AND(I164&gt;=GLYCT3_MAX,I163&gt;=GLYCT3_MAX,I162&gt;=GLYCT3_MAX),INCR_ALGO*IF(H164&gt;10,2,1),0),2),0)</f>
        <v>1</v>
      </c>
      <c r="E165" s="14">
        <v>0</v>
      </c>
      <c r="F165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65" s="29">
        <f>Tableau25[[#This Row],[Algo]]*Tableau25[[#This Row],[Glucides]]/10</f>
        <v>0</v>
      </c>
      <c r="H165" s="19">
        <f>ROUND(2*Tableau25[[#This Row],[Calcul NR]],0)/2+Tableau25[[#This Row],[Correction]]</f>
        <v>0</v>
      </c>
      <c r="I165" s="11">
        <v>100</v>
      </c>
      <c r="J165" s="13">
        <v>100</v>
      </c>
      <c r="K165" s="15">
        <f>MAX(ROUND(K164+IF(P164&lt;GLYCT3_MIN,-INCR_ALGO*IF(O164&gt;10,2,1),0)+IF(AND(P164&gt;=GLYCT3_MAX,P163&gt;=GLYCT3_MAX,P162&gt;=GLYCT3_MAX),INCR_ALGO*IF(O164&gt;10,2,1),0),2),0)</f>
        <v>1</v>
      </c>
      <c r="L165" s="15">
        <v>0</v>
      </c>
      <c r="M165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65" s="20">
        <f>Tableau25[[#This Row],[Algo (M)]]*Tableau25[[#This Row],[Glucides (M)]]/10</f>
        <v>0</v>
      </c>
      <c r="O165" s="20">
        <f>ROUND(2*Tableau25[[#This Row],[Calcul NR (M)]],0)/2+Tableau25[[#This Row],[Correction (M)]]</f>
        <v>0</v>
      </c>
      <c r="P165" s="13">
        <v>100</v>
      </c>
      <c r="Q165" s="18">
        <v>100</v>
      </c>
      <c r="R165" s="16">
        <f>MAX(ROUND(R164+IF(X164&lt;GLYCT3_MIN,-INCR_ALGO*IF(V164&gt;10,2,1),0)+IF(AND(X164&gt;GLYCT3_MAX,X163&gt;GLYCT3_MAX,X162&gt;GLYCT3_MAX),INCR_ALGO*IF(V164&gt;10,2,1),0),2),0)</f>
        <v>1</v>
      </c>
      <c r="S165" s="16">
        <v>0</v>
      </c>
      <c r="T165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65" s="21">
        <f>Tableau25[[#This Row],[Algo (S)]]*Tableau25[[#This Row],[Glucides (S)]]/10</f>
        <v>0</v>
      </c>
      <c r="V165" s="21">
        <f>ROUND(2*Tableau25[[#This Row],[Calcul NR (S)]],0)/2+Tableau25[[#This Row],[Correction (S)]]</f>
        <v>0</v>
      </c>
      <c r="W165" s="16">
        <v>10</v>
      </c>
      <c r="X165" s="18">
        <v>100</v>
      </c>
      <c r="Y165" s="21"/>
      <c r="Z165" s="22"/>
    </row>
    <row r="166" spans="1:26" x14ac:dyDescent="0.3">
      <c r="A166" s="36" t="s">
        <v>33</v>
      </c>
      <c r="B166" s="37">
        <v>45455</v>
      </c>
      <c r="C166" s="11">
        <v>100</v>
      </c>
      <c r="D166" s="19">
        <f>MAX(ROUND(D165+IF(I165&lt;GLYCT3_MIN,-INCR_ALGO*IF(H165&gt;10,2,1),0)+IF(AND(I165&gt;=GLYCT3_MAX,I164&gt;=GLYCT3_MAX,I163&gt;=GLYCT3_MAX),INCR_ALGO*IF(H165&gt;10,2,1),0),2),0)</f>
        <v>1</v>
      </c>
      <c r="E166" s="14">
        <v>0</v>
      </c>
      <c r="F166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66" s="29">
        <f>Tableau25[[#This Row],[Algo]]*Tableau25[[#This Row],[Glucides]]/10</f>
        <v>0</v>
      </c>
      <c r="H166" s="19">
        <f>ROUND(2*Tableau25[[#This Row],[Calcul NR]],0)/2+Tableau25[[#This Row],[Correction]]</f>
        <v>0</v>
      </c>
      <c r="I166" s="11">
        <v>100</v>
      </c>
      <c r="J166" s="13">
        <v>100</v>
      </c>
      <c r="K166" s="15">
        <f>MAX(ROUND(K165+IF(P165&lt;GLYCT3_MIN,-INCR_ALGO*IF(O165&gt;10,2,1),0)+IF(AND(P165&gt;=GLYCT3_MAX,P164&gt;=GLYCT3_MAX,P163&gt;=GLYCT3_MAX),INCR_ALGO*IF(O165&gt;10,2,1),0),2),0)</f>
        <v>1</v>
      </c>
      <c r="L166" s="15">
        <v>0</v>
      </c>
      <c r="M166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66" s="20">
        <f>Tableau25[[#This Row],[Algo (M)]]*Tableau25[[#This Row],[Glucides (M)]]/10</f>
        <v>0</v>
      </c>
      <c r="O166" s="20">
        <f>ROUND(2*Tableau25[[#This Row],[Calcul NR (M)]],0)/2+Tableau25[[#This Row],[Correction (M)]]</f>
        <v>0</v>
      </c>
      <c r="P166" s="13">
        <v>100</v>
      </c>
      <c r="Q166" s="18">
        <v>100</v>
      </c>
      <c r="R166" s="16">
        <f>MAX(ROUND(R165+IF(X165&lt;GLYCT3_MIN,-INCR_ALGO*IF(V165&gt;10,2,1),0)+IF(AND(X165&gt;GLYCT3_MAX,X164&gt;GLYCT3_MAX,X163&gt;GLYCT3_MAX),INCR_ALGO*IF(V165&gt;10,2,1),0),2),0)</f>
        <v>1</v>
      </c>
      <c r="S166" s="16">
        <v>0</v>
      </c>
      <c r="T166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66" s="21">
        <f>Tableau25[[#This Row],[Algo (S)]]*Tableau25[[#This Row],[Glucides (S)]]/10</f>
        <v>0</v>
      </c>
      <c r="V166" s="21">
        <f>ROUND(2*Tableau25[[#This Row],[Calcul NR (S)]],0)/2+Tableau25[[#This Row],[Correction (S)]]</f>
        <v>0</v>
      </c>
      <c r="W166" s="16">
        <v>10</v>
      </c>
      <c r="X166" s="18">
        <v>100</v>
      </c>
      <c r="Y166" s="21"/>
      <c r="Z166" s="22"/>
    </row>
    <row r="167" spans="1:26" x14ac:dyDescent="0.3">
      <c r="A167" s="36" t="s">
        <v>29</v>
      </c>
      <c r="B167" s="37">
        <v>45456</v>
      </c>
      <c r="C167" s="11">
        <v>100</v>
      </c>
      <c r="D167" s="19">
        <f>MAX(ROUND(D166+IF(I166&lt;GLYCT3_MIN,-INCR_ALGO*IF(H166&gt;10,2,1),0)+IF(AND(I166&gt;=GLYCT3_MAX,I165&gt;=GLYCT3_MAX,I164&gt;=GLYCT3_MAX),INCR_ALGO*IF(H166&gt;10,2,1),0),2),0)</f>
        <v>1</v>
      </c>
      <c r="E167" s="14">
        <v>0</v>
      </c>
      <c r="F167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67" s="29">
        <f>Tableau25[[#This Row],[Algo]]*Tableau25[[#This Row],[Glucides]]/10</f>
        <v>0</v>
      </c>
      <c r="H167" s="19">
        <f>ROUND(2*Tableau25[[#This Row],[Calcul NR]],0)/2+Tableau25[[#This Row],[Correction]]</f>
        <v>0</v>
      </c>
      <c r="I167" s="11">
        <v>100</v>
      </c>
      <c r="J167" s="13">
        <v>100</v>
      </c>
      <c r="K167" s="15">
        <f>MAX(ROUND(K166+IF(P166&lt;GLYCT3_MIN,-INCR_ALGO*IF(O166&gt;10,2,1),0)+IF(AND(P166&gt;=GLYCT3_MAX,P165&gt;=GLYCT3_MAX,P164&gt;=GLYCT3_MAX),INCR_ALGO*IF(O166&gt;10,2,1),0),2),0)</f>
        <v>1</v>
      </c>
      <c r="L167" s="15">
        <v>0</v>
      </c>
      <c r="M167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67" s="20">
        <f>Tableau25[[#This Row],[Algo (M)]]*Tableau25[[#This Row],[Glucides (M)]]/10</f>
        <v>0</v>
      </c>
      <c r="O167" s="20">
        <f>ROUND(2*Tableau25[[#This Row],[Calcul NR (M)]],0)/2+Tableau25[[#This Row],[Correction (M)]]</f>
        <v>0</v>
      </c>
      <c r="P167" s="13">
        <v>100</v>
      </c>
      <c r="Q167" s="18">
        <v>100</v>
      </c>
      <c r="R167" s="16">
        <f>MAX(ROUND(R166+IF(X166&lt;GLYCT3_MIN,-INCR_ALGO*IF(V166&gt;10,2,1),0)+IF(AND(X166&gt;GLYCT3_MAX,X165&gt;GLYCT3_MAX,X164&gt;GLYCT3_MAX),INCR_ALGO*IF(V166&gt;10,2,1),0),2),0)</f>
        <v>1</v>
      </c>
      <c r="S167" s="16">
        <v>0</v>
      </c>
      <c r="T167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67" s="21">
        <f>Tableau25[[#This Row],[Algo (S)]]*Tableau25[[#This Row],[Glucides (S)]]/10</f>
        <v>0</v>
      </c>
      <c r="V167" s="21">
        <f>ROUND(2*Tableau25[[#This Row],[Calcul NR (S)]],0)/2+Tableau25[[#This Row],[Correction (S)]]</f>
        <v>0</v>
      </c>
      <c r="W167" s="16">
        <v>10</v>
      </c>
      <c r="X167" s="18">
        <v>100</v>
      </c>
      <c r="Y167" s="21"/>
      <c r="Z167" s="22"/>
    </row>
    <row r="168" spans="1:26" x14ac:dyDescent="0.3">
      <c r="A168" s="36" t="s">
        <v>30</v>
      </c>
      <c r="B168" s="37">
        <v>45457</v>
      </c>
      <c r="C168" s="11">
        <v>100</v>
      </c>
      <c r="D168" s="19">
        <f>MAX(ROUND(D167+IF(I167&lt;GLYCT3_MIN,-INCR_ALGO*IF(H167&gt;10,2,1),0)+IF(AND(I167&gt;=GLYCT3_MAX,I166&gt;=GLYCT3_MAX,I165&gt;=GLYCT3_MAX),INCR_ALGO*IF(H167&gt;10,2,1),0),2),0)</f>
        <v>1</v>
      </c>
      <c r="E168" s="14">
        <v>0</v>
      </c>
      <c r="F168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68" s="29">
        <f>Tableau25[[#This Row],[Algo]]*Tableau25[[#This Row],[Glucides]]/10</f>
        <v>0</v>
      </c>
      <c r="H168" s="19">
        <f>ROUND(2*Tableau25[[#This Row],[Calcul NR]],0)/2+Tableau25[[#This Row],[Correction]]</f>
        <v>0</v>
      </c>
      <c r="I168" s="11">
        <v>100</v>
      </c>
      <c r="J168" s="13">
        <v>100</v>
      </c>
      <c r="K168" s="15">
        <f>MAX(ROUND(K167+IF(P167&lt;GLYCT3_MIN,-INCR_ALGO*IF(O167&gt;10,2,1),0)+IF(AND(P167&gt;=GLYCT3_MAX,P166&gt;=GLYCT3_MAX,P165&gt;=GLYCT3_MAX),INCR_ALGO*IF(O167&gt;10,2,1),0),2),0)</f>
        <v>1</v>
      </c>
      <c r="L168" s="15">
        <v>0</v>
      </c>
      <c r="M168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68" s="20">
        <f>Tableau25[[#This Row],[Algo (M)]]*Tableau25[[#This Row],[Glucides (M)]]/10</f>
        <v>0</v>
      </c>
      <c r="O168" s="20">
        <f>ROUND(2*Tableau25[[#This Row],[Calcul NR (M)]],0)/2+Tableau25[[#This Row],[Correction (M)]]</f>
        <v>0</v>
      </c>
      <c r="P168" s="13">
        <v>100</v>
      </c>
      <c r="Q168" s="18">
        <v>100</v>
      </c>
      <c r="R168" s="16">
        <f>MAX(ROUND(R167+IF(X167&lt;GLYCT3_MIN,-INCR_ALGO*IF(V167&gt;10,2,1),0)+IF(AND(X167&gt;GLYCT3_MAX,X166&gt;GLYCT3_MAX,X165&gt;GLYCT3_MAX),INCR_ALGO*IF(V167&gt;10,2,1),0),2),0)</f>
        <v>1</v>
      </c>
      <c r="S168" s="16">
        <v>0</v>
      </c>
      <c r="T168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68" s="21">
        <f>Tableau25[[#This Row],[Algo (S)]]*Tableau25[[#This Row],[Glucides (S)]]/10</f>
        <v>0</v>
      </c>
      <c r="V168" s="21">
        <f>ROUND(2*Tableau25[[#This Row],[Calcul NR (S)]],0)/2+Tableau25[[#This Row],[Correction (S)]]</f>
        <v>0</v>
      </c>
      <c r="W168" s="16">
        <v>10</v>
      </c>
      <c r="X168" s="18">
        <v>100</v>
      </c>
      <c r="Y168" s="21"/>
      <c r="Z168" s="22"/>
    </row>
    <row r="169" spans="1:26" x14ac:dyDescent="0.3">
      <c r="A169" s="36" t="s">
        <v>31</v>
      </c>
      <c r="B169" s="37">
        <v>45458</v>
      </c>
      <c r="C169" s="11">
        <v>100</v>
      </c>
      <c r="D169" s="19">
        <f>MAX(ROUND(D168+IF(I168&lt;GLYCT3_MIN,-INCR_ALGO*IF(H168&gt;10,2,1),0)+IF(AND(I168&gt;=GLYCT3_MAX,I167&gt;=GLYCT3_MAX,I166&gt;=GLYCT3_MAX),INCR_ALGO*IF(H168&gt;10,2,1),0),2),0)</f>
        <v>1</v>
      </c>
      <c r="E169" s="14">
        <v>0</v>
      </c>
      <c r="F169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69" s="29">
        <f>Tableau25[[#This Row],[Algo]]*Tableau25[[#This Row],[Glucides]]/10</f>
        <v>0</v>
      </c>
      <c r="H169" s="19">
        <f>ROUND(2*Tableau25[[#This Row],[Calcul NR]],0)/2+Tableau25[[#This Row],[Correction]]</f>
        <v>0</v>
      </c>
      <c r="I169" s="11">
        <v>100</v>
      </c>
      <c r="J169" s="13">
        <v>100</v>
      </c>
      <c r="K169" s="15">
        <f>MAX(ROUND(K168+IF(P168&lt;GLYCT3_MIN,-INCR_ALGO*IF(O168&gt;10,2,1),0)+IF(AND(P168&gt;=GLYCT3_MAX,P167&gt;=GLYCT3_MAX,P166&gt;=GLYCT3_MAX),INCR_ALGO*IF(O168&gt;10,2,1),0),2),0)</f>
        <v>1</v>
      </c>
      <c r="L169" s="15">
        <v>0</v>
      </c>
      <c r="M169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69" s="20">
        <f>Tableau25[[#This Row],[Algo (M)]]*Tableau25[[#This Row],[Glucides (M)]]/10</f>
        <v>0</v>
      </c>
      <c r="O169" s="20">
        <f>ROUND(2*Tableau25[[#This Row],[Calcul NR (M)]],0)/2+Tableau25[[#This Row],[Correction (M)]]</f>
        <v>0</v>
      </c>
      <c r="P169" s="13">
        <v>100</v>
      </c>
      <c r="Q169" s="18">
        <v>100</v>
      </c>
      <c r="R169" s="16">
        <f>MAX(ROUND(R168+IF(X168&lt;GLYCT3_MIN,-INCR_ALGO*IF(V168&gt;10,2,1),0)+IF(AND(X168&gt;GLYCT3_MAX,X167&gt;GLYCT3_MAX,X166&gt;GLYCT3_MAX),INCR_ALGO*IF(V168&gt;10,2,1),0),2),0)</f>
        <v>1</v>
      </c>
      <c r="S169" s="16">
        <v>0</v>
      </c>
      <c r="T169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69" s="21">
        <f>Tableau25[[#This Row],[Algo (S)]]*Tableau25[[#This Row],[Glucides (S)]]/10</f>
        <v>0</v>
      </c>
      <c r="V169" s="21">
        <f>ROUND(2*Tableau25[[#This Row],[Calcul NR (S)]],0)/2+Tableau25[[#This Row],[Correction (S)]]</f>
        <v>0</v>
      </c>
      <c r="W169" s="16">
        <v>10</v>
      </c>
      <c r="X169" s="18">
        <v>100</v>
      </c>
      <c r="Y169" s="21"/>
      <c r="Z169" s="22"/>
    </row>
    <row r="170" spans="1:26" x14ac:dyDescent="0.3">
      <c r="A170" s="36" t="s">
        <v>32</v>
      </c>
      <c r="B170" s="37">
        <v>45459</v>
      </c>
      <c r="C170" s="11">
        <v>100</v>
      </c>
      <c r="D170" s="19">
        <f>MAX(ROUND(D169+IF(I169&lt;GLYCT3_MIN,-INCR_ALGO*IF(H169&gt;10,2,1),0)+IF(AND(I169&gt;=GLYCT3_MAX,I168&gt;=GLYCT3_MAX,I167&gt;=GLYCT3_MAX),INCR_ALGO*IF(H169&gt;10,2,1),0),2),0)</f>
        <v>1</v>
      </c>
      <c r="E170" s="14">
        <v>0</v>
      </c>
      <c r="F170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70" s="29">
        <f>Tableau25[[#This Row],[Algo]]*Tableau25[[#This Row],[Glucides]]/10</f>
        <v>0</v>
      </c>
      <c r="H170" s="19">
        <f>ROUND(2*Tableau25[[#This Row],[Calcul NR]],0)/2+Tableau25[[#This Row],[Correction]]</f>
        <v>0</v>
      </c>
      <c r="I170" s="11">
        <v>100</v>
      </c>
      <c r="J170" s="13">
        <v>100</v>
      </c>
      <c r="K170" s="15">
        <f>MAX(ROUND(K169+IF(P169&lt;GLYCT3_MIN,-INCR_ALGO*IF(O169&gt;10,2,1),0)+IF(AND(P169&gt;=GLYCT3_MAX,P168&gt;=GLYCT3_MAX,P167&gt;=GLYCT3_MAX),INCR_ALGO*IF(O169&gt;10,2,1),0),2),0)</f>
        <v>1</v>
      </c>
      <c r="L170" s="15">
        <v>0</v>
      </c>
      <c r="M170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70" s="20">
        <f>Tableau25[[#This Row],[Algo (M)]]*Tableau25[[#This Row],[Glucides (M)]]/10</f>
        <v>0</v>
      </c>
      <c r="O170" s="20">
        <f>ROUND(2*Tableau25[[#This Row],[Calcul NR (M)]],0)/2+Tableau25[[#This Row],[Correction (M)]]</f>
        <v>0</v>
      </c>
      <c r="P170" s="13">
        <v>100</v>
      </c>
      <c r="Q170" s="18">
        <v>100</v>
      </c>
      <c r="R170" s="16">
        <f>MAX(ROUND(R169+IF(X169&lt;GLYCT3_MIN,-INCR_ALGO*IF(V169&gt;10,2,1),0)+IF(AND(X169&gt;GLYCT3_MAX,X168&gt;GLYCT3_MAX,X167&gt;GLYCT3_MAX),INCR_ALGO*IF(V169&gt;10,2,1),0),2),0)</f>
        <v>1</v>
      </c>
      <c r="S170" s="16">
        <v>0</v>
      </c>
      <c r="T170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70" s="21">
        <f>Tableau25[[#This Row],[Algo (S)]]*Tableau25[[#This Row],[Glucides (S)]]/10</f>
        <v>0</v>
      </c>
      <c r="V170" s="21">
        <f>ROUND(2*Tableau25[[#This Row],[Calcul NR (S)]],0)/2+Tableau25[[#This Row],[Correction (S)]]</f>
        <v>0</v>
      </c>
      <c r="W170" s="16">
        <v>10</v>
      </c>
      <c r="X170" s="18">
        <v>100</v>
      </c>
      <c r="Y170" s="21"/>
      <c r="Z170" s="22"/>
    </row>
    <row r="171" spans="1:26" x14ac:dyDescent="0.3">
      <c r="A171" s="36" t="s">
        <v>28</v>
      </c>
      <c r="B171" s="37">
        <v>45460</v>
      </c>
      <c r="C171" s="11">
        <v>100</v>
      </c>
      <c r="D171" s="19">
        <f>MAX(ROUND(D170+IF(I170&lt;GLYCT3_MIN,-INCR_ALGO*IF(H170&gt;10,2,1),0)+IF(AND(I170&gt;=GLYCT3_MAX,I169&gt;=GLYCT3_MAX,I168&gt;=GLYCT3_MAX),INCR_ALGO*IF(H170&gt;10,2,1),0),2),0)</f>
        <v>1</v>
      </c>
      <c r="E171" s="14">
        <v>0</v>
      </c>
      <c r="F171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71" s="29">
        <f>Tableau25[[#This Row],[Algo]]*Tableau25[[#This Row],[Glucides]]/10</f>
        <v>0</v>
      </c>
      <c r="H171" s="19">
        <f>ROUND(2*Tableau25[[#This Row],[Calcul NR]],0)/2+Tableau25[[#This Row],[Correction]]</f>
        <v>0</v>
      </c>
      <c r="I171" s="11">
        <v>100</v>
      </c>
      <c r="J171" s="13">
        <v>100</v>
      </c>
      <c r="K171" s="15">
        <f>MAX(ROUND(K170+IF(P170&lt;GLYCT3_MIN,-INCR_ALGO*IF(O170&gt;10,2,1),0)+IF(AND(P170&gt;=GLYCT3_MAX,P169&gt;=GLYCT3_MAX,P168&gt;=GLYCT3_MAX),INCR_ALGO*IF(O170&gt;10,2,1),0),2),0)</f>
        <v>1</v>
      </c>
      <c r="L171" s="15">
        <v>0</v>
      </c>
      <c r="M171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71" s="20">
        <f>Tableau25[[#This Row],[Algo (M)]]*Tableau25[[#This Row],[Glucides (M)]]/10</f>
        <v>0</v>
      </c>
      <c r="O171" s="20">
        <f>ROUND(2*Tableau25[[#This Row],[Calcul NR (M)]],0)/2+Tableau25[[#This Row],[Correction (M)]]</f>
        <v>0</v>
      </c>
      <c r="P171" s="13">
        <v>100</v>
      </c>
      <c r="Q171" s="18">
        <v>100</v>
      </c>
      <c r="R171" s="16">
        <f>MAX(ROUND(R170+IF(X170&lt;GLYCT3_MIN,-INCR_ALGO*IF(V170&gt;10,2,1),0)+IF(AND(X170&gt;GLYCT3_MAX,X169&gt;GLYCT3_MAX,X168&gt;GLYCT3_MAX),INCR_ALGO*IF(V170&gt;10,2,1),0),2),0)</f>
        <v>1</v>
      </c>
      <c r="S171" s="16">
        <v>0</v>
      </c>
      <c r="T171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71" s="21">
        <f>Tableau25[[#This Row],[Algo (S)]]*Tableau25[[#This Row],[Glucides (S)]]/10</f>
        <v>0</v>
      </c>
      <c r="V171" s="21">
        <f>ROUND(2*Tableau25[[#This Row],[Calcul NR (S)]],0)/2+Tableau25[[#This Row],[Correction (S)]]</f>
        <v>0</v>
      </c>
      <c r="W171" s="16">
        <v>10</v>
      </c>
      <c r="X171" s="18">
        <v>100</v>
      </c>
      <c r="Y171" s="21"/>
      <c r="Z171" s="22"/>
    </row>
    <row r="172" spans="1:26" x14ac:dyDescent="0.3">
      <c r="A172" s="36" t="s">
        <v>27</v>
      </c>
      <c r="B172" s="37">
        <v>45461</v>
      </c>
      <c r="C172" s="11">
        <v>100</v>
      </c>
      <c r="D172" s="19">
        <f>MAX(ROUND(D171+IF(I171&lt;GLYCT3_MIN,-INCR_ALGO*IF(H171&gt;10,2,1),0)+IF(AND(I171&gt;=GLYCT3_MAX,I170&gt;=GLYCT3_MAX,I169&gt;=GLYCT3_MAX),INCR_ALGO*IF(H171&gt;10,2,1),0),2),0)</f>
        <v>1</v>
      </c>
      <c r="E172" s="14">
        <v>0</v>
      </c>
      <c r="F172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72" s="29">
        <f>Tableau25[[#This Row],[Algo]]*Tableau25[[#This Row],[Glucides]]/10</f>
        <v>0</v>
      </c>
      <c r="H172" s="19">
        <f>ROUND(2*Tableau25[[#This Row],[Calcul NR]],0)/2+Tableau25[[#This Row],[Correction]]</f>
        <v>0</v>
      </c>
      <c r="I172" s="11">
        <v>100</v>
      </c>
      <c r="J172" s="13">
        <v>100</v>
      </c>
      <c r="K172" s="15">
        <f>MAX(ROUND(K171+IF(P171&lt;GLYCT3_MIN,-INCR_ALGO*IF(O171&gt;10,2,1),0)+IF(AND(P171&gt;=GLYCT3_MAX,P170&gt;=GLYCT3_MAX,P169&gt;=GLYCT3_MAX),INCR_ALGO*IF(O171&gt;10,2,1),0),2),0)</f>
        <v>1</v>
      </c>
      <c r="L172" s="15">
        <v>0</v>
      </c>
      <c r="M172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72" s="20">
        <f>Tableau25[[#This Row],[Algo (M)]]*Tableau25[[#This Row],[Glucides (M)]]/10</f>
        <v>0</v>
      </c>
      <c r="O172" s="20">
        <f>ROUND(2*Tableau25[[#This Row],[Calcul NR (M)]],0)/2+Tableau25[[#This Row],[Correction (M)]]</f>
        <v>0</v>
      </c>
      <c r="P172" s="13">
        <v>100</v>
      </c>
      <c r="Q172" s="18">
        <v>100</v>
      </c>
      <c r="R172" s="16">
        <f>MAX(ROUND(R171+IF(X171&lt;GLYCT3_MIN,-INCR_ALGO*IF(V171&gt;10,2,1),0)+IF(AND(X171&gt;GLYCT3_MAX,X170&gt;GLYCT3_MAX,X169&gt;GLYCT3_MAX),INCR_ALGO*IF(V171&gt;10,2,1),0),2),0)</f>
        <v>1</v>
      </c>
      <c r="S172" s="16">
        <v>0</v>
      </c>
      <c r="T172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72" s="21">
        <f>Tableau25[[#This Row],[Algo (S)]]*Tableau25[[#This Row],[Glucides (S)]]/10</f>
        <v>0</v>
      </c>
      <c r="V172" s="21">
        <f>ROUND(2*Tableau25[[#This Row],[Calcul NR (S)]],0)/2+Tableau25[[#This Row],[Correction (S)]]</f>
        <v>0</v>
      </c>
      <c r="W172" s="16">
        <v>10</v>
      </c>
      <c r="X172" s="18">
        <v>100</v>
      </c>
      <c r="Y172" s="21"/>
      <c r="Z172" s="22"/>
    </row>
    <row r="173" spans="1:26" x14ac:dyDescent="0.3">
      <c r="A173" s="36" t="s">
        <v>33</v>
      </c>
      <c r="B173" s="37">
        <v>45462</v>
      </c>
      <c r="C173" s="11">
        <v>100</v>
      </c>
      <c r="D173" s="19">
        <f>MAX(ROUND(D172+IF(I172&lt;GLYCT3_MIN,-INCR_ALGO*IF(H172&gt;10,2,1),0)+IF(AND(I172&gt;=GLYCT3_MAX,I171&gt;=GLYCT3_MAX,I170&gt;=GLYCT3_MAX),INCR_ALGO*IF(H172&gt;10,2,1),0),2),0)</f>
        <v>1</v>
      </c>
      <c r="E173" s="14">
        <v>0</v>
      </c>
      <c r="F173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73" s="29">
        <f>Tableau25[[#This Row],[Algo]]*Tableau25[[#This Row],[Glucides]]/10</f>
        <v>0</v>
      </c>
      <c r="H173" s="19">
        <f>ROUND(2*Tableau25[[#This Row],[Calcul NR]],0)/2+Tableau25[[#This Row],[Correction]]</f>
        <v>0</v>
      </c>
      <c r="I173" s="11">
        <v>100</v>
      </c>
      <c r="J173" s="13">
        <v>100</v>
      </c>
      <c r="K173" s="15">
        <f>MAX(ROUND(K172+IF(P172&lt;GLYCT3_MIN,-INCR_ALGO*IF(O172&gt;10,2,1),0)+IF(AND(P172&gt;=GLYCT3_MAX,P171&gt;=GLYCT3_MAX,P170&gt;=GLYCT3_MAX),INCR_ALGO*IF(O172&gt;10,2,1),0),2),0)</f>
        <v>1</v>
      </c>
      <c r="L173" s="15">
        <v>0</v>
      </c>
      <c r="M173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73" s="20">
        <f>Tableau25[[#This Row],[Algo (M)]]*Tableau25[[#This Row],[Glucides (M)]]/10</f>
        <v>0</v>
      </c>
      <c r="O173" s="20">
        <f>ROUND(2*Tableau25[[#This Row],[Calcul NR (M)]],0)/2+Tableau25[[#This Row],[Correction (M)]]</f>
        <v>0</v>
      </c>
      <c r="P173" s="13">
        <v>100</v>
      </c>
      <c r="Q173" s="18">
        <v>100</v>
      </c>
      <c r="R173" s="16">
        <f>MAX(ROUND(R172+IF(X172&lt;GLYCT3_MIN,-INCR_ALGO*IF(V172&gt;10,2,1),0)+IF(AND(X172&gt;GLYCT3_MAX,X171&gt;GLYCT3_MAX,X170&gt;GLYCT3_MAX),INCR_ALGO*IF(V172&gt;10,2,1),0),2),0)</f>
        <v>1</v>
      </c>
      <c r="S173" s="16">
        <v>0</v>
      </c>
      <c r="T173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73" s="21">
        <f>Tableau25[[#This Row],[Algo (S)]]*Tableau25[[#This Row],[Glucides (S)]]/10</f>
        <v>0</v>
      </c>
      <c r="V173" s="21">
        <f>ROUND(2*Tableau25[[#This Row],[Calcul NR (S)]],0)/2+Tableau25[[#This Row],[Correction (S)]]</f>
        <v>0</v>
      </c>
      <c r="W173" s="16">
        <v>10</v>
      </c>
      <c r="X173" s="18">
        <v>100</v>
      </c>
      <c r="Y173" s="21"/>
      <c r="Z173" s="22"/>
    </row>
    <row r="174" spans="1:26" x14ac:dyDescent="0.3">
      <c r="A174" s="36" t="s">
        <v>29</v>
      </c>
      <c r="B174" s="37">
        <v>45463</v>
      </c>
      <c r="C174" s="11">
        <v>100</v>
      </c>
      <c r="D174" s="19">
        <f>MAX(ROUND(D173+IF(I173&lt;GLYCT3_MIN,-INCR_ALGO*IF(H173&gt;10,2,1),0)+IF(AND(I173&gt;=GLYCT3_MAX,I172&gt;=GLYCT3_MAX,I171&gt;=GLYCT3_MAX),INCR_ALGO*IF(H173&gt;10,2,1),0),2),0)</f>
        <v>1</v>
      </c>
      <c r="E174" s="14">
        <v>0</v>
      </c>
      <c r="F174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74" s="29">
        <f>Tableau25[[#This Row],[Algo]]*Tableau25[[#This Row],[Glucides]]/10</f>
        <v>0</v>
      </c>
      <c r="H174" s="19">
        <f>ROUND(2*Tableau25[[#This Row],[Calcul NR]],0)/2+Tableau25[[#This Row],[Correction]]</f>
        <v>0</v>
      </c>
      <c r="I174" s="11">
        <v>100</v>
      </c>
      <c r="J174" s="13">
        <v>100</v>
      </c>
      <c r="K174" s="15">
        <f>MAX(ROUND(K173+IF(P173&lt;GLYCT3_MIN,-INCR_ALGO*IF(O173&gt;10,2,1),0)+IF(AND(P173&gt;=GLYCT3_MAX,P172&gt;=GLYCT3_MAX,P171&gt;=GLYCT3_MAX),INCR_ALGO*IF(O173&gt;10,2,1),0),2),0)</f>
        <v>1</v>
      </c>
      <c r="L174" s="15">
        <v>0</v>
      </c>
      <c r="M174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74" s="20">
        <f>Tableau25[[#This Row],[Algo (M)]]*Tableau25[[#This Row],[Glucides (M)]]/10</f>
        <v>0</v>
      </c>
      <c r="O174" s="20">
        <f>ROUND(2*Tableau25[[#This Row],[Calcul NR (M)]],0)/2+Tableau25[[#This Row],[Correction (M)]]</f>
        <v>0</v>
      </c>
      <c r="P174" s="13">
        <v>100</v>
      </c>
      <c r="Q174" s="18">
        <v>100</v>
      </c>
      <c r="R174" s="16">
        <f>MAX(ROUND(R173+IF(X173&lt;GLYCT3_MIN,-INCR_ALGO*IF(V173&gt;10,2,1),0)+IF(AND(X173&gt;GLYCT3_MAX,X172&gt;GLYCT3_MAX,X171&gt;GLYCT3_MAX),INCR_ALGO*IF(V173&gt;10,2,1),0),2),0)</f>
        <v>1</v>
      </c>
      <c r="S174" s="16">
        <v>0</v>
      </c>
      <c r="T174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74" s="21">
        <f>Tableau25[[#This Row],[Algo (S)]]*Tableau25[[#This Row],[Glucides (S)]]/10</f>
        <v>0</v>
      </c>
      <c r="V174" s="21">
        <f>ROUND(2*Tableau25[[#This Row],[Calcul NR (S)]],0)/2+Tableau25[[#This Row],[Correction (S)]]</f>
        <v>0</v>
      </c>
      <c r="W174" s="16">
        <v>10</v>
      </c>
      <c r="X174" s="18">
        <v>100</v>
      </c>
      <c r="Y174" s="21"/>
      <c r="Z174" s="22"/>
    </row>
    <row r="175" spans="1:26" x14ac:dyDescent="0.3">
      <c r="A175" s="36" t="s">
        <v>30</v>
      </c>
      <c r="B175" s="37">
        <v>45464</v>
      </c>
      <c r="C175" s="11">
        <v>100</v>
      </c>
      <c r="D175" s="19">
        <f>MAX(ROUND(D174+IF(I174&lt;GLYCT3_MIN,-INCR_ALGO*IF(H174&gt;10,2,1),0)+IF(AND(I174&gt;=GLYCT3_MAX,I173&gt;=GLYCT3_MAX,I172&gt;=GLYCT3_MAX),INCR_ALGO*IF(H174&gt;10,2,1),0),2),0)</f>
        <v>1</v>
      </c>
      <c r="E175" s="14">
        <v>0</v>
      </c>
      <c r="F175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75" s="29">
        <f>Tableau25[[#This Row],[Algo]]*Tableau25[[#This Row],[Glucides]]/10</f>
        <v>0</v>
      </c>
      <c r="H175" s="19">
        <f>ROUND(2*Tableau25[[#This Row],[Calcul NR]],0)/2+Tableau25[[#This Row],[Correction]]</f>
        <v>0</v>
      </c>
      <c r="I175" s="11">
        <v>100</v>
      </c>
      <c r="J175" s="13">
        <v>100</v>
      </c>
      <c r="K175" s="15">
        <f>MAX(ROUND(K174+IF(P174&lt;GLYCT3_MIN,-INCR_ALGO*IF(O174&gt;10,2,1),0)+IF(AND(P174&gt;=GLYCT3_MAX,P173&gt;=GLYCT3_MAX,P172&gt;=GLYCT3_MAX),INCR_ALGO*IF(O174&gt;10,2,1),0),2),0)</f>
        <v>1</v>
      </c>
      <c r="L175" s="15">
        <v>0</v>
      </c>
      <c r="M175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75" s="20">
        <f>Tableau25[[#This Row],[Algo (M)]]*Tableau25[[#This Row],[Glucides (M)]]/10</f>
        <v>0</v>
      </c>
      <c r="O175" s="20">
        <f>ROUND(2*Tableau25[[#This Row],[Calcul NR (M)]],0)/2+Tableau25[[#This Row],[Correction (M)]]</f>
        <v>0</v>
      </c>
      <c r="P175" s="13">
        <v>100</v>
      </c>
      <c r="Q175" s="18">
        <v>100</v>
      </c>
      <c r="R175" s="16">
        <f>MAX(ROUND(R174+IF(X174&lt;GLYCT3_MIN,-INCR_ALGO*IF(V174&gt;10,2,1),0)+IF(AND(X174&gt;GLYCT3_MAX,X173&gt;GLYCT3_MAX,X172&gt;GLYCT3_MAX),INCR_ALGO*IF(V174&gt;10,2,1),0),2),0)</f>
        <v>1</v>
      </c>
      <c r="S175" s="16">
        <v>0</v>
      </c>
      <c r="T175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75" s="21">
        <f>Tableau25[[#This Row],[Algo (S)]]*Tableau25[[#This Row],[Glucides (S)]]/10</f>
        <v>0</v>
      </c>
      <c r="V175" s="21">
        <f>ROUND(2*Tableau25[[#This Row],[Calcul NR (S)]],0)/2+Tableau25[[#This Row],[Correction (S)]]</f>
        <v>0</v>
      </c>
      <c r="W175" s="16">
        <v>10</v>
      </c>
      <c r="X175" s="18">
        <v>100</v>
      </c>
      <c r="Y175" s="21"/>
      <c r="Z175" s="22"/>
    </row>
    <row r="176" spans="1:26" x14ac:dyDescent="0.3">
      <c r="A176" s="36" t="s">
        <v>31</v>
      </c>
      <c r="B176" s="37">
        <v>45465</v>
      </c>
      <c r="C176" s="11">
        <v>100</v>
      </c>
      <c r="D176" s="19">
        <f>MAX(ROUND(D175+IF(I175&lt;GLYCT3_MIN,-INCR_ALGO*IF(H175&gt;10,2,1),0)+IF(AND(I175&gt;=GLYCT3_MAX,I174&gt;=GLYCT3_MAX,I173&gt;=GLYCT3_MAX),INCR_ALGO*IF(H175&gt;10,2,1),0),2),0)</f>
        <v>1</v>
      </c>
      <c r="E176" s="14">
        <v>0</v>
      </c>
      <c r="F176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76" s="29">
        <f>Tableau25[[#This Row],[Algo]]*Tableau25[[#This Row],[Glucides]]/10</f>
        <v>0</v>
      </c>
      <c r="H176" s="19">
        <f>ROUND(2*Tableau25[[#This Row],[Calcul NR]],0)/2+Tableau25[[#This Row],[Correction]]</f>
        <v>0</v>
      </c>
      <c r="I176" s="11">
        <v>100</v>
      </c>
      <c r="J176" s="13">
        <v>100</v>
      </c>
      <c r="K176" s="15">
        <f>MAX(ROUND(K175+IF(P175&lt;GLYCT3_MIN,-INCR_ALGO*IF(O175&gt;10,2,1),0)+IF(AND(P175&gt;=GLYCT3_MAX,P174&gt;=GLYCT3_MAX,P173&gt;=GLYCT3_MAX),INCR_ALGO*IF(O175&gt;10,2,1),0),2),0)</f>
        <v>1</v>
      </c>
      <c r="L176" s="15">
        <v>0</v>
      </c>
      <c r="M176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76" s="20">
        <f>Tableau25[[#This Row],[Algo (M)]]*Tableau25[[#This Row],[Glucides (M)]]/10</f>
        <v>0</v>
      </c>
      <c r="O176" s="20">
        <f>ROUND(2*Tableau25[[#This Row],[Calcul NR (M)]],0)/2+Tableau25[[#This Row],[Correction (M)]]</f>
        <v>0</v>
      </c>
      <c r="P176" s="13">
        <v>100</v>
      </c>
      <c r="Q176" s="18">
        <v>100</v>
      </c>
      <c r="R176" s="16">
        <f>MAX(ROUND(R175+IF(X175&lt;GLYCT3_MIN,-INCR_ALGO*IF(V175&gt;10,2,1),0)+IF(AND(X175&gt;GLYCT3_MAX,X174&gt;GLYCT3_MAX,X173&gt;GLYCT3_MAX),INCR_ALGO*IF(V175&gt;10,2,1),0),2),0)</f>
        <v>1</v>
      </c>
      <c r="S176" s="16">
        <v>0</v>
      </c>
      <c r="T176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76" s="21">
        <f>Tableau25[[#This Row],[Algo (S)]]*Tableau25[[#This Row],[Glucides (S)]]/10</f>
        <v>0</v>
      </c>
      <c r="V176" s="21">
        <f>ROUND(2*Tableau25[[#This Row],[Calcul NR (S)]],0)/2+Tableau25[[#This Row],[Correction (S)]]</f>
        <v>0</v>
      </c>
      <c r="W176" s="16">
        <v>10</v>
      </c>
      <c r="X176" s="18">
        <v>100</v>
      </c>
      <c r="Y176" s="21"/>
      <c r="Z176" s="22"/>
    </row>
    <row r="177" spans="1:26" x14ac:dyDescent="0.3">
      <c r="A177" s="36" t="s">
        <v>32</v>
      </c>
      <c r="B177" s="37">
        <v>45466</v>
      </c>
      <c r="C177" s="11">
        <v>100</v>
      </c>
      <c r="D177" s="19">
        <f>MAX(ROUND(D176+IF(I176&lt;GLYCT3_MIN,-INCR_ALGO*IF(H176&gt;10,2,1),0)+IF(AND(I176&gt;=GLYCT3_MAX,I175&gt;=GLYCT3_MAX,I174&gt;=GLYCT3_MAX),INCR_ALGO*IF(H176&gt;10,2,1),0),2),0)</f>
        <v>1</v>
      </c>
      <c r="E177" s="14">
        <v>0</v>
      </c>
      <c r="F177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77" s="29">
        <f>Tableau25[[#This Row],[Algo]]*Tableau25[[#This Row],[Glucides]]/10</f>
        <v>0</v>
      </c>
      <c r="H177" s="19">
        <f>ROUND(2*Tableau25[[#This Row],[Calcul NR]],0)/2+Tableau25[[#This Row],[Correction]]</f>
        <v>0</v>
      </c>
      <c r="I177" s="11">
        <v>100</v>
      </c>
      <c r="J177" s="13">
        <v>100</v>
      </c>
      <c r="K177" s="15">
        <f>MAX(ROUND(K176+IF(P176&lt;GLYCT3_MIN,-INCR_ALGO*IF(O176&gt;10,2,1),0)+IF(AND(P176&gt;=GLYCT3_MAX,P175&gt;=GLYCT3_MAX,P174&gt;=GLYCT3_MAX),INCR_ALGO*IF(O176&gt;10,2,1),0),2),0)</f>
        <v>1</v>
      </c>
      <c r="L177" s="15">
        <v>0</v>
      </c>
      <c r="M177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77" s="20">
        <f>Tableau25[[#This Row],[Algo (M)]]*Tableau25[[#This Row],[Glucides (M)]]/10</f>
        <v>0</v>
      </c>
      <c r="O177" s="20">
        <f>ROUND(2*Tableau25[[#This Row],[Calcul NR (M)]],0)/2+Tableau25[[#This Row],[Correction (M)]]</f>
        <v>0</v>
      </c>
      <c r="P177" s="13">
        <v>100</v>
      </c>
      <c r="Q177" s="18">
        <v>100</v>
      </c>
      <c r="R177" s="16">
        <f>MAX(ROUND(R176+IF(X176&lt;GLYCT3_MIN,-INCR_ALGO*IF(V176&gt;10,2,1),0)+IF(AND(X176&gt;GLYCT3_MAX,X175&gt;GLYCT3_MAX,X174&gt;GLYCT3_MAX),INCR_ALGO*IF(V176&gt;10,2,1),0),2),0)</f>
        <v>1</v>
      </c>
      <c r="S177" s="16">
        <v>0</v>
      </c>
      <c r="T177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77" s="21">
        <f>Tableau25[[#This Row],[Algo (S)]]*Tableau25[[#This Row],[Glucides (S)]]/10</f>
        <v>0</v>
      </c>
      <c r="V177" s="21">
        <f>ROUND(2*Tableau25[[#This Row],[Calcul NR (S)]],0)/2+Tableau25[[#This Row],[Correction (S)]]</f>
        <v>0</v>
      </c>
      <c r="W177" s="16">
        <v>10</v>
      </c>
      <c r="X177" s="18">
        <v>100</v>
      </c>
      <c r="Y177" s="21"/>
      <c r="Z177" s="22"/>
    </row>
    <row r="178" spans="1:26" x14ac:dyDescent="0.3">
      <c r="A178" s="36" t="s">
        <v>28</v>
      </c>
      <c r="B178" s="37">
        <v>45467</v>
      </c>
      <c r="C178" s="11">
        <v>100</v>
      </c>
      <c r="D178" s="19">
        <f>MAX(ROUND(D177+IF(I177&lt;GLYCT3_MIN,-INCR_ALGO*IF(H177&gt;10,2,1),0)+IF(AND(I177&gt;=GLYCT3_MAX,I176&gt;=GLYCT3_MAX,I175&gt;=GLYCT3_MAX),INCR_ALGO*IF(H177&gt;10,2,1),0),2),0)</f>
        <v>1</v>
      </c>
      <c r="E178" s="14">
        <v>0</v>
      </c>
      <c r="F178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78" s="29">
        <f>Tableau25[[#This Row],[Algo]]*Tableau25[[#This Row],[Glucides]]/10</f>
        <v>0</v>
      </c>
      <c r="H178" s="19">
        <f>ROUND(2*Tableau25[[#This Row],[Calcul NR]],0)/2+Tableau25[[#This Row],[Correction]]</f>
        <v>0</v>
      </c>
      <c r="I178" s="11">
        <v>100</v>
      </c>
      <c r="J178" s="13">
        <v>100</v>
      </c>
      <c r="K178" s="15">
        <f>MAX(ROUND(K177+IF(P177&lt;GLYCT3_MIN,-INCR_ALGO*IF(O177&gt;10,2,1),0)+IF(AND(P177&gt;=GLYCT3_MAX,P176&gt;=GLYCT3_MAX,P175&gt;=GLYCT3_MAX),INCR_ALGO*IF(O177&gt;10,2,1),0),2),0)</f>
        <v>1</v>
      </c>
      <c r="L178" s="15">
        <v>0</v>
      </c>
      <c r="M178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78" s="20">
        <f>Tableau25[[#This Row],[Algo (M)]]*Tableau25[[#This Row],[Glucides (M)]]/10</f>
        <v>0</v>
      </c>
      <c r="O178" s="20">
        <f>ROUND(2*Tableau25[[#This Row],[Calcul NR (M)]],0)/2+Tableau25[[#This Row],[Correction (M)]]</f>
        <v>0</v>
      </c>
      <c r="P178" s="13">
        <v>100</v>
      </c>
      <c r="Q178" s="18">
        <v>100</v>
      </c>
      <c r="R178" s="16">
        <f>MAX(ROUND(R177+IF(X177&lt;GLYCT3_MIN,-INCR_ALGO*IF(V177&gt;10,2,1),0)+IF(AND(X177&gt;GLYCT3_MAX,X176&gt;GLYCT3_MAX,X175&gt;GLYCT3_MAX),INCR_ALGO*IF(V177&gt;10,2,1),0),2),0)</f>
        <v>1</v>
      </c>
      <c r="S178" s="16">
        <v>0</v>
      </c>
      <c r="T178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78" s="21">
        <f>Tableau25[[#This Row],[Algo (S)]]*Tableau25[[#This Row],[Glucides (S)]]/10</f>
        <v>0</v>
      </c>
      <c r="V178" s="21">
        <f>ROUND(2*Tableau25[[#This Row],[Calcul NR (S)]],0)/2+Tableau25[[#This Row],[Correction (S)]]</f>
        <v>0</v>
      </c>
      <c r="W178" s="16">
        <v>10</v>
      </c>
      <c r="X178" s="18">
        <v>100</v>
      </c>
      <c r="Y178" s="21"/>
      <c r="Z178" s="22"/>
    </row>
    <row r="179" spans="1:26" x14ac:dyDescent="0.3">
      <c r="A179" s="36" t="s">
        <v>27</v>
      </c>
      <c r="B179" s="37">
        <v>45468</v>
      </c>
      <c r="C179" s="11">
        <v>100</v>
      </c>
      <c r="D179" s="19">
        <f>MAX(ROUND(D178+IF(I178&lt;GLYCT3_MIN,-INCR_ALGO*IF(H178&gt;10,2,1),0)+IF(AND(I178&gt;=GLYCT3_MAX,I177&gt;=GLYCT3_MAX,I176&gt;=GLYCT3_MAX),INCR_ALGO*IF(H178&gt;10,2,1),0),2),0)</f>
        <v>1</v>
      </c>
      <c r="E179" s="14">
        <v>0</v>
      </c>
      <c r="F179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79" s="29">
        <f>Tableau25[[#This Row],[Algo]]*Tableau25[[#This Row],[Glucides]]/10</f>
        <v>0</v>
      </c>
      <c r="H179" s="19">
        <f>ROUND(2*Tableau25[[#This Row],[Calcul NR]],0)/2+Tableau25[[#This Row],[Correction]]</f>
        <v>0</v>
      </c>
      <c r="I179" s="11">
        <v>100</v>
      </c>
      <c r="J179" s="13">
        <v>100</v>
      </c>
      <c r="K179" s="15">
        <f>MAX(ROUND(K178+IF(P178&lt;GLYCT3_MIN,-INCR_ALGO*IF(O178&gt;10,2,1),0)+IF(AND(P178&gt;=GLYCT3_MAX,P177&gt;=GLYCT3_MAX,P176&gt;=GLYCT3_MAX),INCR_ALGO*IF(O178&gt;10,2,1),0),2),0)</f>
        <v>1</v>
      </c>
      <c r="L179" s="15">
        <v>0</v>
      </c>
      <c r="M179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79" s="20">
        <f>Tableau25[[#This Row],[Algo (M)]]*Tableau25[[#This Row],[Glucides (M)]]/10</f>
        <v>0</v>
      </c>
      <c r="O179" s="20">
        <f>ROUND(2*Tableau25[[#This Row],[Calcul NR (M)]],0)/2+Tableau25[[#This Row],[Correction (M)]]</f>
        <v>0</v>
      </c>
      <c r="P179" s="13">
        <v>100</v>
      </c>
      <c r="Q179" s="18">
        <v>100</v>
      </c>
      <c r="R179" s="16">
        <f>MAX(ROUND(R178+IF(X178&lt;GLYCT3_MIN,-INCR_ALGO*IF(V178&gt;10,2,1),0)+IF(AND(X178&gt;GLYCT3_MAX,X177&gt;GLYCT3_MAX,X176&gt;GLYCT3_MAX),INCR_ALGO*IF(V178&gt;10,2,1),0),2),0)</f>
        <v>1</v>
      </c>
      <c r="S179" s="16">
        <v>0</v>
      </c>
      <c r="T179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79" s="21">
        <f>Tableau25[[#This Row],[Algo (S)]]*Tableau25[[#This Row],[Glucides (S)]]/10</f>
        <v>0</v>
      </c>
      <c r="V179" s="21">
        <f>ROUND(2*Tableau25[[#This Row],[Calcul NR (S)]],0)/2+Tableau25[[#This Row],[Correction (S)]]</f>
        <v>0</v>
      </c>
      <c r="W179" s="16">
        <v>10</v>
      </c>
      <c r="X179" s="18">
        <v>100</v>
      </c>
      <c r="Y179" s="21"/>
      <c r="Z179" s="22" t="s">
        <v>42</v>
      </c>
    </row>
    <row r="180" spans="1:26" x14ac:dyDescent="0.3">
      <c r="A180" s="36" t="s">
        <v>33</v>
      </c>
      <c r="B180" s="37">
        <v>45469</v>
      </c>
      <c r="C180" s="11">
        <v>100</v>
      </c>
      <c r="D180" s="19">
        <f>MAX(ROUND(D179+IF(I179&lt;GLYCT3_MIN,-INCR_ALGO*IF(H179&gt;10,2,1),0)+IF(AND(I179&gt;=GLYCT3_MAX,I178&gt;=GLYCT3_MAX,I177&gt;=GLYCT3_MAX),INCR_ALGO*IF(H179&gt;10,2,1),0),2),0)</f>
        <v>1</v>
      </c>
      <c r="E180" s="14">
        <v>0</v>
      </c>
      <c r="F180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80" s="29">
        <f>Tableau25[[#This Row],[Algo]]*Tableau25[[#This Row],[Glucides]]/10</f>
        <v>0</v>
      </c>
      <c r="H180" s="19">
        <f>ROUND(2*Tableau25[[#This Row],[Calcul NR]],0)/2+Tableau25[[#This Row],[Correction]]</f>
        <v>0</v>
      </c>
      <c r="I180" s="11">
        <v>100</v>
      </c>
      <c r="J180" s="13">
        <v>100</v>
      </c>
      <c r="K180" s="15">
        <f>MAX(ROUND(K179+IF(P179&lt;GLYCT3_MIN,-INCR_ALGO*IF(O179&gt;10,2,1),0)+IF(AND(P179&gt;=GLYCT3_MAX,P178&gt;=GLYCT3_MAX,P177&gt;=GLYCT3_MAX),INCR_ALGO*IF(O179&gt;10,2,1),0),2),0)</f>
        <v>1</v>
      </c>
      <c r="L180" s="15">
        <v>0</v>
      </c>
      <c r="M180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80" s="20">
        <f>Tableau25[[#This Row],[Algo (M)]]*Tableau25[[#This Row],[Glucides (M)]]/10</f>
        <v>0</v>
      </c>
      <c r="O180" s="20">
        <f>ROUND(2*Tableau25[[#This Row],[Calcul NR (M)]],0)/2+Tableau25[[#This Row],[Correction (M)]]</f>
        <v>0</v>
      </c>
      <c r="P180" s="13">
        <v>100</v>
      </c>
      <c r="Q180" s="18">
        <v>100</v>
      </c>
      <c r="R180" s="16">
        <f>MAX(ROUND(R179+IF(X179&lt;GLYCT3_MIN,-INCR_ALGO*IF(V179&gt;10,2,1),0)+IF(AND(X179&gt;GLYCT3_MAX,X178&gt;GLYCT3_MAX,X177&gt;GLYCT3_MAX),INCR_ALGO*IF(V179&gt;10,2,1),0),2),0)</f>
        <v>1</v>
      </c>
      <c r="S180" s="16">
        <v>0</v>
      </c>
      <c r="T180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80" s="21">
        <f>Tableau25[[#This Row],[Algo (S)]]*Tableau25[[#This Row],[Glucides (S)]]/10</f>
        <v>0</v>
      </c>
      <c r="V180" s="21">
        <f>ROUND(2*Tableau25[[#This Row],[Calcul NR (S)]],0)/2+Tableau25[[#This Row],[Correction (S)]]</f>
        <v>0</v>
      </c>
      <c r="W180" s="16">
        <v>10</v>
      </c>
      <c r="X180" s="18">
        <v>100</v>
      </c>
      <c r="Y180" s="21"/>
      <c r="Z180" s="22"/>
    </row>
    <row r="181" spans="1:26" x14ac:dyDescent="0.3">
      <c r="A181" s="36" t="s">
        <v>29</v>
      </c>
      <c r="B181" s="37">
        <v>45470</v>
      </c>
      <c r="C181" s="11">
        <v>100</v>
      </c>
      <c r="D181" s="19">
        <f>MAX(ROUND(D180+IF(I180&lt;GLYCT3_MIN,-INCR_ALGO*IF(H180&gt;10,2,1),0)+IF(AND(I180&gt;=GLYCT3_MAX,I179&gt;=GLYCT3_MAX,I178&gt;=GLYCT3_MAX),INCR_ALGO*IF(H180&gt;10,2,1),0),2),0)</f>
        <v>1</v>
      </c>
      <c r="E181" s="14">
        <v>0</v>
      </c>
      <c r="F181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81" s="29">
        <f>Tableau25[[#This Row],[Algo]]*Tableau25[[#This Row],[Glucides]]/10</f>
        <v>0</v>
      </c>
      <c r="H181" s="19">
        <f>ROUND(2*Tableau25[[#This Row],[Calcul NR]],0)/2+Tableau25[[#This Row],[Correction]]</f>
        <v>0</v>
      </c>
      <c r="I181" s="11">
        <v>100</v>
      </c>
      <c r="J181" s="13">
        <v>100</v>
      </c>
      <c r="K181" s="15">
        <f>MAX(ROUND(K180+IF(P180&lt;GLYCT3_MIN,-INCR_ALGO*IF(O180&gt;10,2,1),0)+IF(AND(P180&gt;=GLYCT3_MAX,P179&gt;=GLYCT3_MAX,P178&gt;=GLYCT3_MAX),INCR_ALGO*IF(O180&gt;10,2,1),0),2),0)</f>
        <v>1</v>
      </c>
      <c r="L181" s="15">
        <v>0</v>
      </c>
      <c r="M181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81" s="20">
        <f>Tableau25[[#This Row],[Algo (M)]]*Tableau25[[#This Row],[Glucides (M)]]/10</f>
        <v>0</v>
      </c>
      <c r="O181" s="20">
        <f>ROUND(2*Tableau25[[#This Row],[Calcul NR (M)]],0)/2+Tableau25[[#This Row],[Correction (M)]]</f>
        <v>0</v>
      </c>
      <c r="P181" s="13">
        <v>100</v>
      </c>
      <c r="Q181" s="18">
        <v>100</v>
      </c>
      <c r="R181" s="16">
        <f>MAX(ROUND(R180+IF(X180&lt;GLYCT3_MIN,-INCR_ALGO*IF(V180&gt;10,2,1),0)+IF(AND(X180&gt;GLYCT3_MAX,X179&gt;GLYCT3_MAX,X178&gt;GLYCT3_MAX),INCR_ALGO*IF(V180&gt;10,2,1),0),2),0)</f>
        <v>1</v>
      </c>
      <c r="S181" s="16">
        <v>0</v>
      </c>
      <c r="T181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81" s="21">
        <f>Tableau25[[#This Row],[Algo (S)]]*Tableau25[[#This Row],[Glucides (S)]]/10</f>
        <v>0</v>
      </c>
      <c r="V181" s="21">
        <f>ROUND(2*Tableau25[[#This Row],[Calcul NR (S)]],0)/2+Tableau25[[#This Row],[Correction (S)]]</f>
        <v>0</v>
      </c>
      <c r="W181" s="16">
        <v>10</v>
      </c>
      <c r="X181" s="18">
        <v>100</v>
      </c>
      <c r="Y181" s="21"/>
      <c r="Z181" s="22"/>
    </row>
    <row r="182" spans="1:26" x14ac:dyDescent="0.3">
      <c r="A182" s="36" t="s">
        <v>30</v>
      </c>
      <c r="B182" s="37">
        <v>45471</v>
      </c>
      <c r="C182" s="11">
        <v>100</v>
      </c>
      <c r="D182" s="19">
        <f>MAX(ROUND(D181+IF(I181&lt;GLYCT3_MIN,-INCR_ALGO*IF(H181&gt;10,2,1),0)+IF(AND(I181&gt;=GLYCT3_MAX,I180&gt;=GLYCT3_MAX,I179&gt;=GLYCT3_MAX),INCR_ALGO*IF(H181&gt;10,2,1),0),2),0)</f>
        <v>1</v>
      </c>
      <c r="E182" s="14">
        <v>0</v>
      </c>
      <c r="F182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82" s="29">
        <f>Tableau25[[#This Row],[Algo]]*Tableau25[[#This Row],[Glucides]]/10</f>
        <v>0</v>
      </c>
      <c r="H182" s="19">
        <f>ROUND(2*Tableau25[[#This Row],[Calcul NR]],0)/2+Tableau25[[#This Row],[Correction]]</f>
        <v>0</v>
      </c>
      <c r="I182" s="11">
        <v>100</v>
      </c>
      <c r="J182" s="13">
        <v>100</v>
      </c>
      <c r="K182" s="15">
        <f>MAX(ROUND(K181+IF(P181&lt;GLYCT3_MIN,-INCR_ALGO*IF(O181&gt;10,2,1),0)+IF(AND(P181&gt;=GLYCT3_MAX,P180&gt;=GLYCT3_MAX,P179&gt;=GLYCT3_MAX),INCR_ALGO*IF(O181&gt;10,2,1),0),2),0)</f>
        <v>1</v>
      </c>
      <c r="L182" s="15">
        <v>0</v>
      </c>
      <c r="M182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82" s="20">
        <f>Tableau25[[#This Row],[Algo (M)]]*Tableau25[[#This Row],[Glucides (M)]]/10</f>
        <v>0</v>
      </c>
      <c r="O182" s="20">
        <f>ROUND(2*Tableau25[[#This Row],[Calcul NR (M)]],0)/2+Tableau25[[#This Row],[Correction (M)]]</f>
        <v>0</v>
      </c>
      <c r="P182" s="13">
        <v>100</v>
      </c>
      <c r="Q182" s="18">
        <v>100</v>
      </c>
      <c r="R182" s="16">
        <f>MAX(ROUND(R181+IF(X181&lt;GLYCT3_MIN,-INCR_ALGO*IF(V181&gt;10,2,1),0)+IF(AND(X181&gt;GLYCT3_MAX,X180&gt;GLYCT3_MAX,X179&gt;GLYCT3_MAX),INCR_ALGO*IF(V181&gt;10,2,1),0),2),0)</f>
        <v>1</v>
      </c>
      <c r="S182" s="16">
        <v>0</v>
      </c>
      <c r="T182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82" s="21">
        <f>Tableau25[[#This Row],[Algo (S)]]*Tableau25[[#This Row],[Glucides (S)]]/10</f>
        <v>0</v>
      </c>
      <c r="V182" s="21">
        <f>ROUND(2*Tableau25[[#This Row],[Calcul NR (S)]],0)/2+Tableau25[[#This Row],[Correction (S)]]</f>
        <v>0</v>
      </c>
      <c r="W182" s="16">
        <v>10</v>
      </c>
      <c r="X182" s="18">
        <v>100</v>
      </c>
      <c r="Y182" s="21"/>
      <c r="Z182" s="22"/>
    </row>
    <row r="183" spans="1:26" x14ac:dyDescent="0.3">
      <c r="A183" s="36" t="s">
        <v>31</v>
      </c>
      <c r="B183" s="37">
        <v>45472</v>
      </c>
      <c r="C183" s="11">
        <v>100</v>
      </c>
      <c r="D183" s="19">
        <f>MAX(ROUND(D182+IF(I182&lt;GLYCT3_MIN,-INCR_ALGO*IF(H182&gt;10,2,1),0)+IF(AND(I182&gt;=GLYCT3_MAX,I181&gt;=GLYCT3_MAX,I180&gt;=GLYCT3_MAX),INCR_ALGO*IF(H182&gt;10,2,1),0),2),0)</f>
        <v>1</v>
      </c>
      <c r="E183" s="14">
        <v>0</v>
      </c>
      <c r="F183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83" s="29">
        <f>Tableau25[[#This Row],[Algo]]*Tableau25[[#This Row],[Glucides]]/10</f>
        <v>0</v>
      </c>
      <c r="H183" s="19">
        <f>ROUND(2*Tableau25[[#This Row],[Calcul NR]],0)/2+Tableau25[[#This Row],[Correction]]</f>
        <v>0</v>
      </c>
      <c r="I183" s="11">
        <v>100</v>
      </c>
      <c r="J183" s="13">
        <v>100</v>
      </c>
      <c r="K183" s="15">
        <f>MAX(ROUND(K182+IF(P182&lt;GLYCT3_MIN,-INCR_ALGO*IF(O182&gt;10,2,1),0)+IF(AND(P182&gt;=GLYCT3_MAX,P181&gt;=GLYCT3_MAX,P180&gt;=GLYCT3_MAX),INCR_ALGO*IF(O182&gt;10,2,1),0),2),0)</f>
        <v>1</v>
      </c>
      <c r="L183" s="15">
        <v>0</v>
      </c>
      <c r="M183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83" s="20">
        <f>Tableau25[[#This Row],[Algo (M)]]*Tableau25[[#This Row],[Glucides (M)]]/10</f>
        <v>0</v>
      </c>
      <c r="O183" s="20">
        <f>ROUND(2*Tableau25[[#This Row],[Calcul NR (M)]],0)/2+Tableau25[[#This Row],[Correction (M)]]</f>
        <v>0</v>
      </c>
      <c r="P183" s="13">
        <v>100</v>
      </c>
      <c r="Q183" s="18">
        <v>100</v>
      </c>
      <c r="R183" s="16">
        <f>MAX(ROUND(R182+IF(X182&lt;GLYCT3_MIN,-INCR_ALGO*IF(V182&gt;10,2,1),0)+IF(AND(X182&gt;GLYCT3_MAX,X181&gt;GLYCT3_MAX,X180&gt;GLYCT3_MAX),INCR_ALGO*IF(V182&gt;10,2,1),0),2),0)</f>
        <v>1</v>
      </c>
      <c r="S183" s="16">
        <v>0</v>
      </c>
      <c r="T183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83" s="21">
        <f>Tableau25[[#This Row],[Algo (S)]]*Tableau25[[#This Row],[Glucides (S)]]/10</f>
        <v>0</v>
      </c>
      <c r="V183" s="21">
        <f>ROUND(2*Tableau25[[#This Row],[Calcul NR (S)]],0)/2+Tableau25[[#This Row],[Correction (S)]]</f>
        <v>0</v>
      </c>
      <c r="W183" s="16">
        <v>10</v>
      </c>
      <c r="X183" s="18">
        <v>100</v>
      </c>
      <c r="Y183" s="21"/>
      <c r="Z183" s="22"/>
    </row>
    <row r="184" spans="1:26" x14ac:dyDescent="0.3">
      <c r="A184" s="36" t="s">
        <v>32</v>
      </c>
      <c r="B184" s="37">
        <v>45473</v>
      </c>
      <c r="C184" s="11">
        <v>100</v>
      </c>
      <c r="D184" s="19">
        <f>MAX(ROUND(D183+IF(I183&lt;GLYCT3_MIN,-INCR_ALGO*IF(H183&gt;10,2,1),0)+IF(AND(I183&gt;=GLYCT3_MAX,I182&gt;=GLYCT3_MAX,I181&gt;=GLYCT3_MAX),INCR_ALGO*IF(H183&gt;10,2,1),0),2),0)</f>
        <v>1</v>
      </c>
      <c r="E184" s="14">
        <v>0</v>
      </c>
      <c r="F184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84" s="29">
        <f>Tableau25[[#This Row],[Algo]]*Tableau25[[#This Row],[Glucides]]/10</f>
        <v>0</v>
      </c>
      <c r="H184" s="19">
        <f>ROUND(2*Tableau25[[#This Row],[Calcul NR]],0)/2+Tableau25[[#This Row],[Correction]]</f>
        <v>0</v>
      </c>
      <c r="I184" s="11">
        <v>100</v>
      </c>
      <c r="J184" s="13">
        <v>100</v>
      </c>
      <c r="K184" s="15">
        <f>MAX(ROUND(K183+IF(P183&lt;GLYCT3_MIN,-INCR_ALGO*IF(O183&gt;10,2,1),0)+IF(AND(P183&gt;=GLYCT3_MAX,P182&gt;=GLYCT3_MAX,P181&gt;=GLYCT3_MAX),INCR_ALGO*IF(O183&gt;10,2,1),0),2),0)</f>
        <v>1</v>
      </c>
      <c r="L184" s="15">
        <v>0</v>
      </c>
      <c r="M184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84" s="20">
        <f>Tableau25[[#This Row],[Algo (M)]]*Tableau25[[#This Row],[Glucides (M)]]/10</f>
        <v>0</v>
      </c>
      <c r="O184" s="20">
        <f>ROUND(2*Tableau25[[#This Row],[Calcul NR (M)]],0)/2+Tableau25[[#This Row],[Correction (M)]]</f>
        <v>0</v>
      </c>
      <c r="P184" s="13">
        <v>100</v>
      </c>
      <c r="Q184" s="18">
        <v>100</v>
      </c>
      <c r="R184" s="16">
        <f>MAX(ROUND(R183+IF(X183&lt;GLYCT3_MIN,-INCR_ALGO*IF(V183&gt;10,2,1),0)+IF(AND(X183&gt;GLYCT3_MAX,X182&gt;GLYCT3_MAX,X181&gt;GLYCT3_MAX),INCR_ALGO*IF(V183&gt;10,2,1),0),2),0)</f>
        <v>1</v>
      </c>
      <c r="S184" s="16">
        <v>0</v>
      </c>
      <c r="T184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84" s="21">
        <f>Tableau25[[#This Row],[Algo (S)]]*Tableau25[[#This Row],[Glucides (S)]]/10</f>
        <v>0</v>
      </c>
      <c r="V184" s="21">
        <f>ROUND(2*Tableau25[[#This Row],[Calcul NR (S)]],0)/2+Tableau25[[#This Row],[Correction (S)]]</f>
        <v>0</v>
      </c>
      <c r="W184" s="16">
        <v>10</v>
      </c>
      <c r="X184" s="18">
        <v>100</v>
      </c>
      <c r="Y184" s="21"/>
      <c r="Z184" s="22"/>
    </row>
    <row r="185" spans="1:26" x14ac:dyDescent="0.3">
      <c r="A185" s="36" t="s">
        <v>28</v>
      </c>
      <c r="B185" s="37">
        <v>45474</v>
      </c>
      <c r="C185" s="11">
        <v>100</v>
      </c>
      <c r="D185" s="19">
        <f>MAX(ROUND(D184+IF(I184&lt;GLYCT3_MIN,-INCR_ALGO*IF(H184&gt;10,2,1),0)+IF(AND(I184&gt;=GLYCT3_MAX,I183&gt;=GLYCT3_MAX,I182&gt;=GLYCT3_MAX),INCR_ALGO*IF(H184&gt;10,2,1),0),2),0)</f>
        <v>1</v>
      </c>
      <c r="E185" s="14">
        <v>0</v>
      </c>
      <c r="F185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85" s="29">
        <f>Tableau25[[#This Row],[Algo]]*Tableau25[[#This Row],[Glucides]]/10</f>
        <v>0</v>
      </c>
      <c r="H185" s="19">
        <f>ROUND(2*Tableau25[[#This Row],[Calcul NR]],0)/2+Tableau25[[#This Row],[Correction]]</f>
        <v>0</v>
      </c>
      <c r="I185" s="11">
        <v>100</v>
      </c>
      <c r="J185" s="13">
        <v>100</v>
      </c>
      <c r="K185" s="15">
        <f>MAX(ROUND(K184+IF(P184&lt;GLYCT3_MIN,-INCR_ALGO*IF(O184&gt;10,2,1),0)+IF(AND(P184&gt;=GLYCT3_MAX,P183&gt;=GLYCT3_MAX,P182&gt;=GLYCT3_MAX),INCR_ALGO*IF(O184&gt;10,2,1),0),2),0)</f>
        <v>1</v>
      </c>
      <c r="L185" s="15">
        <v>0</v>
      </c>
      <c r="M185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85" s="20">
        <f>Tableau25[[#This Row],[Algo (M)]]*Tableau25[[#This Row],[Glucides (M)]]/10</f>
        <v>0</v>
      </c>
      <c r="O185" s="20">
        <f>ROUND(2*Tableau25[[#This Row],[Calcul NR (M)]],0)/2+Tableau25[[#This Row],[Correction (M)]]</f>
        <v>0</v>
      </c>
      <c r="P185" s="13">
        <v>100</v>
      </c>
      <c r="Q185" s="18">
        <v>100</v>
      </c>
      <c r="R185" s="16">
        <f>MAX(ROUND(R184+IF(X184&lt;GLYCT3_MIN,-INCR_ALGO*IF(V184&gt;10,2,1),0)+IF(AND(X184&gt;GLYCT3_MAX,X183&gt;GLYCT3_MAX,X182&gt;GLYCT3_MAX),INCR_ALGO*IF(V184&gt;10,2,1),0),2),0)</f>
        <v>1</v>
      </c>
      <c r="S185" s="16">
        <v>0</v>
      </c>
      <c r="T185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85" s="21">
        <f>Tableau25[[#This Row],[Algo (S)]]*Tableau25[[#This Row],[Glucides (S)]]/10</f>
        <v>0</v>
      </c>
      <c r="V185" s="21">
        <f>ROUND(2*Tableau25[[#This Row],[Calcul NR (S)]],0)/2+Tableau25[[#This Row],[Correction (S)]]</f>
        <v>0</v>
      </c>
      <c r="W185" s="16">
        <v>10</v>
      </c>
      <c r="X185" s="18">
        <v>100</v>
      </c>
      <c r="Y185" s="21"/>
      <c r="Z185" s="22"/>
    </row>
    <row r="186" spans="1:26" x14ac:dyDescent="0.3">
      <c r="A186" s="36" t="s">
        <v>27</v>
      </c>
      <c r="B186" s="37">
        <v>45475</v>
      </c>
      <c r="C186" s="11">
        <v>100</v>
      </c>
      <c r="D186" s="19">
        <f>MAX(ROUND(D185+IF(I185&lt;GLYCT3_MIN,-INCR_ALGO*IF(H185&gt;10,2,1),0)+IF(AND(I185&gt;=GLYCT3_MAX,I184&gt;=GLYCT3_MAX,I183&gt;=GLYCT3_MAX),INCR_ALGO*IF(H185&gt;10,2,1),0),2),0)</f>
        <v>1</v>
      </c>
      <c r="E186" s="14">
        <v>0</v>
      </c>
      <c r="F186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86" s="29">
        <f>Tableau25[[#This Row],[Algo]]*Tableau25[[#This Row],[Glucides]]/10</f>
        <v>0</v>
      </c>
      <c r="H186" s="19">
        <f>ROUND(2*Tableau25[[#This Row],[Calcul NR]],0)/2+Tableau25[[#This Row],[Correction]]</f>
        <v>0</v>
      </c>
      <c r="I186" s="11">
        <v>100</v>
      </c>
      <c r="J186" s="13">
        <v>100</v>
      </c>
      <c r="K186" s="15">
        <f>MAX(ROUND(K185+IF(P185&lt;GLYCT3_MIN,-INCR_ALGO*IF(O185&gt;10,2,1),0)+IF(AND(P185&gt;=GLYCT3_MAX,P184&gt;=GLYCT3_MAX,P183&gt;=GLYCT3_MAX),INCR_ALGO*IF(O185&gt;10,2,1),0),2),0)</f>
        <v>1</v>
      </c>
      <c r="L186" s="15">
        <v>0</v>
      </c>
      <c r="M186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86" s="20">
        <f>Tableau25[[#This Row],[Algo (M)]]*Tableau25[[#This Row],[Glucides (M)]]/10</f>
        <v>0</v>
      </c>
      <c r="O186" s="20">
        <f>ROUND(2*Tableau25[[#This Row],[Calcul NR (M)]],0)/2+Tableau25[[#This Row],[Correction (M)]]</f>
        <v>0</v>
      </c>
      <c r="P186" s="13">
        <v>100</v>
      </c>
      <c r="Q186" s="18">
        <v>100</v>
      </c>
      <c r="R186" s="16">
        <f>MAX(ROUND(R185+IF(X185&lt;GLYCT3_MIN,-INCR_ALGO*IF(V185&gt;10,2,1),0)+IF(AND(X185&gt;GLYCT3_MAX,X184&gt;GLYCT3_MAX,X183&gt;GLYCT3_MAX),INCR_ALGO*IF(V185&gt;10,2,1),0),2),0)</f>
        <v>1</v>
      </c>
      <c r="S186" s="16">
        <v>0</v>
      </c>
      <c r="T186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86" s="21">
        <f>Tableau25[[#This Row],[Algo (S)]]*Tableau25[[#This Row],[Glucides (S)]]/10</f>
        <v>0</v>
      </c>
      <c r="V186" s="21">
        <f>ROUND(2*Tableau25[[#This Row],[Calcul NR (S)]],0)/2+Tableau25[[#This Row],[Correction (S)]]</f>
        <v>0</v>
      </c>
      <c r="W186" s="16">
        <v>10</v>
      </c>
      <c r="X186" s="18">
        <v>100</v>
      </c>
      <c r="Y186" s="21"/>
      <c r="Z186" s="22"/>
    </row>
    <row r="187" spans="1:26" x14ac:dyDescent="0.3">
      <c r="A187" s="36" t="s">
        <v>33</v>
      </c>
      <c r="B187" s="37">
        <v>45476</v>
      </c>
      <c r="C187" s="11">
        <v>100</v>
      </c>
      <c r="D187" s="19">
        <f>MAX(ROUND(D186+IF(I186&lt;GLYCT3_MIN,-INCR_ALGO*IF(H186&gt;10,2,1),0)+IF(AND(I186&gt;=GLYCT3_MAX,I185&gt;=GLYCT3_MAX,I184&gt;=GLYCT3_MAX),INCR_ALGO*IF(H186&gt;10,2,1),0),2),0)</f>
        <v>1</v>
      </c>
      <c r="E187" s="14">
        <v>0</v>
      </c>
      <c r="F187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87" s="29">
        <f>Tableau25[[#This Row],[Algo]]*Tableau25[[#This Row],[Glucides]]/10</f>
        <v>0</v>
      </c>
      <c r="H187" s="19">
        <f>ROUND(2*Tableau25[[#This Row],[Calcul NR]],0)/2+Tableau25[[#This Row],[Correction]]</f>
        <v>0</v>
      </c>
      <c r="I187" s="11">
        <v>100</v>
      </c>
      <c r="J187" s="13">
        <v>100</v>
      </c>
      <c r="K187" s="15">
        <f>MAX(ROUND(K186+IF(P186&lt;GLYCT3_MIN,-INCR_ALGO*IF(O186&gt;10,2,1),0)+IF(AND(P186&gt;=GLYCT3_MAX,P185&gt;=GLYCT3_MAX,P184&gt;=GLYCT3_MAX),INCR_ALGO*IF(O186&gt;10,2,1),0),2),0)</f>
        <v>1</v>
      </c>
      <c r="L187" s="15">
        <v>0</v>
      </c>
      <c r="M187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87" s="20">
        <f>Tableau25[[#This Row],[Algo (M)]]*Tableau25[[#This Row],[Glucides (M)]]/10</f>
        <v>0</v>
      </c>
      <c r="O187" s="20">
        <f>ROUND(2*Tableau25[[#This Row],[Calcul NR (M)]],0)/2+Tableau25[[#This Row],[Correction (M)]]</f>
        <v>0</v>
      </c>
      <c r="P187" s="13">
        <v>100</v>
      </c>
      <c r="Q187" s="18">
        <v>100</v>
      </c>
      <c r="R187" s="16">
        <f>MAX(ROUND(R186+IF(X186&lt;GLYCT3_MIN,-INCR_ALGO*IF(V186&gt;10,2,1),0)+IF(AND(X186&gt;GLYCT3_MAX,X185&gt;GLYCT3_MAX,X184&gt;GLYCT3_MAX),INCR_ALGO*IF(V186&gt;10,2,1),0),2),0)</f>
        <v>1</v>
      </c>
      <c r="S187" s="16">
        <v>0</v>
      </c>
      <c r="T187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87" s="21">
        <f>Tableau25[[#This Row],[Algo (S)]]*Tableau25[[#This Row],[Glucides (S)]]/10</f>
        <v>0</v>
      </c>
      <c r="V187" s="21">
        <f>ROUND(2*Tableau25[[#This Row],[Calcul NR (S)]],0)/2+Tableau25[[#This Row],[Correction (S)]]</f>
        <v>0</v>
      </c>
      <c r="W187" s="16">
        <v>10</v>
      </c>
      <c r="X187" s="18">
        <v>100</v>
      </c>
      <c r="Y187" s="21"/>
      <c r="Z187" s="22"/>
    </row>
    <row r="188" spans="1:26" x14ac:dyDescent="0.3">
      <c r="A188" s="36" t="s">
        <v>29</v>
      </c>
      <c r="B188" s="37">
        <v>45477</v>
      </c>
      <c r="C188" s="11">
        <v>100</v>
      </c>
      <c r="D188" s="19">
        <f>MAX(ROUND(D187+IF(I187&lt;GLYCT3_MIN,-INCR_ALGO*IF(H187&gt;10,2,1),0)+IF(AND(I187&gt;=GLYCT3_MAX,I186&gt;=GLYCT3_MAX,I185&gt;=GLYCT3_MAX),INCR_ALGO*IF(H187&gt;10,2,1),0),2),0)</f>
        <v>1</v>
      </c>
      <c r="E188" s="14">
        <v>0</v>
      </c>
      <c r="F188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88" s="29">
        <f>Tableau25[[#This Row],[Algo]]*Tableau25[[#This Row],[Glucides]]/10</f>
        <v>0</v>
      </c>
      <c r="H188" s="19">
        <f>ROUND(2*Tableau25[[#This Row],[Calcul NR]],0)/2+Tableau25[[#This Row],[Correction]]</f>
        <v>0</v>
      </c>
      <c r="I188" s="11">
        <v>100</v>
      </c>
      <c r="J188" s="13">
        <v>100</v>
      </c>
      <c r="K188" s="15">
        <f>MAX(ROUND(K187+IF(P187&lt;GLYCT3_MIN,-INCR_ALGO*IF(O187&gt;10,2,1),0)+IF(AND(P187&gt;=GLYCT3_MAX,P186&gt;=GLYCT3_MAX,P185&gt;=GLYCT3_MAX),INCR_ALGO*IF(O187&gt;10,2,1),0),2),0)</f>
        <v>1</v>
      </c>
      <c r="L188" s="15">
        <v>0</v>
      </c>
      <c r="M188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88" s="20">
        <f>Tableau25[[#This Row],[Algo (M)]]*Tableau25[[#This Row],[Glucides (M)]]/10</f>
        <v>0</v>
      </c>
      <c r="O188" s="20">
        <f>ROUND(2*Tableau25[[#This Row],[Calcul NR (M)]],0)/2+Tableau25[[#This Row],[Correction (M)]]</f>
        <v>0</v>
      </c>
      <c r="P188" s="13">
        <v>100</v>
      </c>
      <c r="Q188" s="18">
        <v>100</v>
      </c>
      <c r="R188" s="16">
        <f>MAX(ROUND(R187+IF(X187&lt;GLYCT3_MIN,-INCR_ALGO*IF(V187&gt;10,2,1),0)+IF(AND(X187&gt;GLYCT3_MAX,X186&gt;GLYCT3_MAX,X185&gt;GLYCT3_MAX),INCR_ALGO*IF(V187&gt;10,2,1),0),2),0)</f>
        <v>1</v>
      </c>
      <c r="S188" s="16">
        <v>0</v>
      </c>
      <c r="T188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88" s="21">
        <f>Tableau25[[#This Row],[Algo (S)]]*Tableau25[[#This Row],[Glucides (S)]]/10</f>
        <v>0</v>
      </c>
      <c r="V188" s="21">
        <f>ROUND(2*Tableau25[[#This Row],[Calcul NR (S)]],0)/2+Tableau25[[#This Row],[Correction (S)]]</f>
        <v>0</v>
      </c>
      <c r="W188" s="16">
        <v>10</v>
      </c>
      <c r="X188" s="18">
        <v>100</v>
      </c>
      <c r="Y188" s="21"/>
      <c r="Z188" s="22"/>
    </row>
    <row r="189" spans="1:26" x14ac:dyDescent="0.3">
      <c r="A189" s="36" t="s">
        <v>30</v>
      </c>
      <c r="B189" s="37">
        <v>45478</v>
      </c>
      <c r="C189" s="11">
        <v>100</v>
      </c>
      <c r="D189" s="19">
        <f>MAX(ROUND(D188+IF(I188&lt;GLYCT3_MIN,-INCR_ALGO*IF(H188&gt;10,2,1),0)+IF(AND(I188&gt;=GLYCT3_MAX,I187&gt;=GLYCT3_MAX,I186&gt;=GLYCT3_MAX),INCR_ALGO*IF(H188&gt;10,2,1),0),2),0)</f>
        <v>1</v>
      </c>
      <c r="E189" s="14">
        <v>0</v>
      </c>
      <c r="F189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89" s="29">
        <f>Tableau25[[#This Row],[Algo]]*Tableau25[[#This Row],[Glucides]]/10</f>
        <v>0</v>
      </c>
      <c r="H189" s="19">
        <f>ROUND(2*Tableau25[[#This Row],[Calcul NR]],0)/2+Tableau25[[#This Row],[Correction]]</f>
        <v>0</v>
      </c>
      <c r="I189" s="11">
        <v>100</v>
      </c>
      <c r="J189" s="13">
        <v>100</v>
      </c>
      <c r="K189" s="15">
        <f>MAX(ROUND(K188+IF(P188&lt;GLYCT3_MIN,-INCR_ALGO*IF(O188&gt;10,2,1),0)+IF(AND(P188&gt;=GLYCT3_MAX,P187&gt;=GLYCT3_MAX,P186&gt;=GLYCT3_MAX),INCR_ALGO*IF(O188&gt;10,2,1),0),2),0)</f>
        <v>1</v>
      </c>
      <c r="L189" s="15">
        <v>0</v>
      </c>
      <c r="M189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89" s="20">
        <f>Tableau25[[#This Row],[Algo (M)]]*Tableau25[[#This Row],[Glucides (M)]]/10</f>
        <v>0</v>
      </c>
      <c r="O189" s="20">
        <f>ROUND(2*Tableau25[[#This Row],[Calcul NR (M)]],0)/2+Tableau25[[#This Row],[Correction (M)]]</f>
        <v>0</v>
      </c>
      <c r="P189" s="13">
        <v>100</v>
      </c>
      <c r="Q189" s="18">
        <v>100</v>
      </c>
      <c r="R189" s="16">
        <f>MAX(ROUND(R188+IF(X188&lt;GLYCT3_MIN,-INCR_ALGO*IF(V188&gt;10,2,1),0)+IF(AND(X188&gt;GLYCT3_MAX,X187&gt;GLYCT3_MAX,X186&gt;GLYCT3_MAX),INCR_ALGO*IF(V188&gt;10,2,1),0),2),0)</f>
        <v>1</v>
      </c>
      <c r="S189" s="16">
        <v>0</v>
      </c>
      <c r="T189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89" s="21">
        <f>Tableau25[[#This Row],[Algo (S)]]*Tableau25[[#This Row],[Glucides (S)]]/10</f>
        <v>0</v>
      </c>
      <c r="V189" s="21">
        <f>ROUND(2*Tableau25[[#This Row],[Calcul NR (S)]],0)/2+Tableau25[[#This Row],[Correction (S)]]</f>
        <v>0</v>
      </c>
      <c r="W189" s="16">
        <v>10</v>
      </c>
      <c r="X189" s="18">
        <v>100</v>
      </c>
      <c r="Y189" s="21"/>
      <c r="Z189" s="22"/>
    </row>
    <row r="190" spans="1:26" x14ac:dyDescent="0.3">
      <c r="A190" s="36" t="s">
        <v>31</v>
      </c>
      <c r="B190" s="37">
        <v>45479</v>
      </c>
      <c r="C190" s="11">
        <v>100</v>
      </c>
      <c r="D190" s="19">
        <f>MAX(ROUND(D189+IF(I189&lt;GLYCT3_MIN,-INCR_ALGO*IF(H189&gt;10,2,1),0)+IF(AND(I189&gt;=GLYCT3_MAX,I188&gt;=GLYCT3_MAX,I187&gt;=GLYCT3_MAX),INCR_ALGO*IF(H189&gt;10,2,1),0),2),0)</f>
        <v>1</v>
      </c>
      <c r="E190" s="14">
        <v>0</v>
      </c>
      <c r="F190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90" s="29">
        <f>Tableau25[[#This Row],[Algo]]*Tableau25[[#This Row],[Glucides]]/10</f>
        <v>0</v>
      </c>
      <c r="H190" s="19">
        <f>ROUND(2*Tableau25[[#This Row],[Calcul NR]],0)/2+Tableau25[[#This Row],[Correction]]</f>
        <v>0</v>
      </c>
      <c r="I190" s="11">
        <v>100</v>
      </c>
      <c r="J190" s="13">
        <v>100</v>
      </c>
      <c r="K190" s="15">
        <f>MAX(ROUND(K189+IF(P189&lt;GLYCT3_MIN,-INCR_ALGO*IF(O189&gt;10,2,1),0)+IF(AND(P189&gt;=GLYCT3_MAX,P188&gt;=GLYCT3_MAX,P187&gt;=GLYCT3_MAX),INCR_ALGO*IF(O189&gt;10,2,1),0),2),0)</f>
        <v>1</v>
      </c>
      <c r="L190" s="15">
        <v>0</v>
      </c>
      <c r="M190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90" s="20">
        <f>Tableau25[[#This Row],[Algo (M)]]*Tableau25[[#This Row],[Glucides (M)]]/10</f>
        <v>0</v>
      </c>
      <c r="O190" s="20">
        <f>ROUND(2*Tableau25[[#This Row],[Calcul NR (M)]],0)/2+Tableau25[[#This Row],[Correction (M)]]</f>
        <v>0</v>
      </c>
      <c r="P190" s="13">
        <v>100</v>
      </c>
      <c r="Q190" s="18">
        <v>100</v>
      </c>
      <c r="R190" s="16">
        <f>MAX(ROUND(R189+IF(X189&lt;GLYCT3_MIN,-INCR_ALGO*IF(V189&gt;10,2,1),0)+IF(AND(X189&gt;GLYCT3_MAX,X188&gt;GLYCT3_MAX,X187&gt;GLYCT3_MAX),INCR_ALGO*IF(V189&gt;10,2,1),0),2),0)</f>
        <v>1</v>
      </c>
      <c r="S190" s="16">
        <v>0</v>
      </c>
      <c r="T190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90" s="21">
        <f>Tableau25[[#This Row],[Algo (S)]]*Tableau25[[#This Row],[Glucides (S)]]/10</f>
        <v>0</v>
      </c>
      <c r="V190" s="21">
        <f>ROUND(2*Tableau25[[#This Row],[Calcul NR (S)]],0)/2+Tableau25[[#This Row],[Correction (S)]]</f>
        <v>0</v>
      </c>
      <c r="W190" s="16">
        <v>10</v>
      </c>
      <c r="X190" s="18">
        <v>100</v>
      </c>
      <c r="Y190" s="21"/>
      <c r="Z190" s="22"/>
    </row>
    <row r="191" spans="1:26" x14ac:dyDescent="0.3">
      <c r="A191" s="36" t="s">
        <v>32</v>
      </c>
      <c r="B191" s="37">
        <v>45480</v>
      </c>
      <c r="C191" s="11">
        <v>100</v>
      </c>
      <c r="D191" s="19">
        <f>MAX(ROUND(D190+IF(I190&lt;GLYCT3_MIN,-INCR_ALGO*IF(H190&gt;10,2,1),0)+IF(AND(I190&gt;=GLYCT3_MAX,I189&gt;=GLYCT3_MAX,I188&gt;=GLYCT3_MAX),INCR_ALGO*IF(H190&gt;10,2,1),0),2),0)</f>
        <v>1</v>
      </c>
      <c r="E191" s="14">
        <v>0</v>
      </c>
      <c r="F191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91" s="29">
        <f>Tableau25[[#This Row],[Algo]]*Tableau25[[#This Row],[Glucides]]/10</f>
        <v>0</v>
      </c>
      <c r="H191" s="19">
        <f>ROUND(2*Tableau25[[#This Row],[Calcul NR]],0)/2+Tableau25[[#This Row],[Correction]]</f>
        <v>0</v>
      </c>
      <c r="I191" s="11">
        <v>100</v>
      </c>
      <c r="J191" s="13">
        <v>100</v>
      </c>
      <c r="K191" s="15">
        <f>MAX(ROUND(K190+IF(P190&lt;GLYCT3_MIN,-INCR_ALGO*IF(O190&gt;10,2,1),0)+IF(AND(P190&gt;=GLYCT3_MAX,P189&gt;=GLYCT3_MAX,P188&gt;=GLYCT3_MAX),INCR_ALGO*IF(O190&gt;10,2,1),0),2),0)</f>
        <v>1</v>
      </c>
      <c r="L191" s="15">
        <v>0</v>
      </c>
      <c r="M191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91" s="20">
        <f>Tableau25[[#This Row],[Algo (M)]]*Tableau25[[#This Row],[Glucides (M)]]/10</f>
        <v>0</v>
      </c>
      <c r="O191" s="20">
        <f>ROUND(2*Tableau25[[#This Row],[Calcul NR (M)]],0)/2+Tableau25[[#This Row],[Correction (M)]]</f>
        <v>0</v>
      </c>
      <c r="P191" s="13">
        <v>100</v>
      </c>
      <c r="Q191" s="18">
        <v>100</v>
      </c>
      <c r="R191" s="16">
        <f>MAX(ROUND(R190+IF(X190&lt;GLYCT3_MIN,-INCR_ALGO*IF(V190&gt;10,2,1),0)+IF(AND(X190&gt;GLYCT3_MAX,X189&gt;GLYCT3_MAX,X188&gt;GLYCT3_MAX),INCR_ALGO*IF(V190&gt;10,2,1),0),2),0)</f>
        <v>1</v>
      </c>
      <c r="S191" s="16">
        <v>0</v>
      </c>
      <c r="T191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91" s="21">
        <f>Tableau25[[#This Row],[Algo (S)]]*Tableau25[[#This Row],[Glucides (S)]]/10</f>
        <v>0</v>
      </c>
      <c r="V191" s="21">
        <f>ROUND(2*Tableau25[[#This Row],[Calcul NR (S)]],0)/2+Tableau25[[#This Row],[Correction (S)]]</f>
        <v>0</v>
      </c>
      <c r="W191" s="16">
        <v>10</v>
      </c>
      <c r="X191" s="18">
        <v>100</v>
      </c>
      <c r="Y191" s="21"/>
      <c r="Z191" s="22"/>
    </row>
    <row r="192" spans="1:26" x14ac:dyDescent="0.3">
      <c r="A192" s="36" t="s">
        <v>28</v>
      </c>
      <c r="B192" s="37">
        <v>45481</v>
      </c>
      <c r="C192" s="11">
        <v>100</v>
      </c>
      <c r="D192" s="19">
        <f>MAX(ROUND(D191+IF(I191&lt;GLYCT3_MIN,-INCR_ALGO*IF(H191&gt;10,2,1),0)+IF(AND(I191&gt;=GLYCT3_MAX,I190&gt;=GLYCT3_MAX,I189&gt;=GLYCT3_MAX),INCR_ALGO*IF(H191&gt;10,2,1),0),2),0)</f>
        <v>1</v>
      </c>
      <c r="E192" s="14">
        <v>0</v>
      </c>
      <c r="F192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92" s="29">
        <f>Tableau25[[#This Row],[Algo]]*Tableau25[[#This Row],[Glucides]]/10</f>
        <v>0</v>
      </c>
      <c r="H192" s="19">
        <f>ROUND(2*Tableau25[[#This Row],[Calcul NR]],0)/2+Tableau25[[#This Row],[Correction]]</f>
        <v>0</v>
      </c>
      <c r="I192" s="11">
        <v>100</v>
      </c>
      <c r="J192" s="13">
        <v>100</v>
      </c>
      <c r="K192" s="15">
        <f>MAX(ROUND(K191+IF(P191&lt;GLYCT3_MIN,-INCR_ALGO*IF(O191&gt;10,2,1),0)+IF(AND(P191&gt;=GLYCT3_MAX,P190&gt;=GLYCT3_MAX,P189&gt;=GLYCT3_MAX),INCR_ALGO*IF(O191&gt;10,2,1),0),2),0)</f>
        <v>1</v>
      </c>
      <c r="L192" s="15">
        <v>0</v>
      </c>
      <c r="M192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92" s="20">
        <f>Tableau25[[#This Row],[Algo (M)]]*Tableau25[[#This Row],[Glucides (M)]]/10</f>
        <v>0</v>
      </c>
      <c r="O192" s="20">
        <f>ROUND(2*Tableau25[[#This Row],[Calcul NR (M)]],0)/2+Tableau25[[#This Row],[Correction (M)]]</f>
        <v>0</v>
      </c>
      <c r="P192" s="13">
        <v>100</v>
      </c>
      <c r="Q192" s="18">
        <v>100</v>
      </c>
      <c r="R192" s="16">
        <f>MAX(ROUND(R191+IF(X191&lt;GLYCT3_MIN,-INCR_ALGO*IF(V191&gt;10,2,1),0)+IF(AND(X191&gt;GLYCT3_MAX,X190&gt;GLYCT3_MAX,X189&gt;GLYCT3_MAX),INCR_ALGO*IF(V191&gt;10,2,1),0),2),0)</f>
        <v>1</v>
      </c>
      <c r="S192" s="16">
        <v>0</v>
      </c>
      <c r="T192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92" s="21">
        <f>Tableau25[[#This Row],[Algo (S)]]*Tableau25[[#This Row],[Glucides (S)]]/10</f>
        <v>0</v>
      </c>
      <c r="V192" s="21">
        <f>ROUND(2*Tableau25[[#This Row],[Calcul NR (S)]],0)/2+Tableau25[[#This Row],[Correction (S)]]</f>
        <v>0</v>
      </c>
      <c r="W192" s="16">
        <v>10</v>
      </c>
      <c r="X192" s="18">
        <v>100</v>
      </c>
      <c r="Y192" s="21"/>
      <c r="Z192" s="22"/>
    </row>
    <row r="193" spans="1:26" x14ac:dyDescent="0.3">
      <c r="A193" s="36" t="s">
        <v>27</v>
      </c>
      <c r="B193" s="37">
        <v>45482</v>
      </c>
      <c r="C193" s="11">
        <v>100</v>
      </c>
      <c r="D193" s="19">
        <f>MAX(ROUND(D192+IF(I192&lt;GLYCT3_MIN,-INCR_ALGO*IF(H192&gt;10,2,1),0)+IF(AND(I192&gt;=GLYCT3_MAX,I191&gt;=GLYCT3_MAX,I190&gt;=GLYCT3_MAX),INCR_ALGO*IF(H192&gt;10,2,1),0),2),0)</f>
        <v>1</v>
      </c>
      <c r="E193" s="14">
        <v>0</v>
      </c>
      <c r="F193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93" s="29">
        <f>Tableau25[[#This Row],[Algo]]*Tableau25[[#This Row],[Glucides]]/10</f>
        <v>0</v>
      </c>
      <c r="H193" s="19">
        <f>ROUND(2*Tableau25[[#This Row],[Calcul NR]],0)/2+Tableau25[[#This Row],[Correction]]</f>
        <v>0</v>
      </c>
      <c r="I193" s="11">
        <v>100</v>
      </c>
      <c r="J193" s="13">
        <v>100</v>
      </c>
      <c r="K193" s="15">
        <f>MAX(ROUND(K192+IF(P192&lt;GLYCT3_MIN,-INCR_ALGO*IF(O192&gt;10,2,1),0)+IF(AND(P192&gt;=GLYCT3_MAX,P191&gt;=GLYCT3_MAX,P190&gt;=GLYCT3_MAX),INCR_ALGO*IF(O192&gt;10,2,1),0),2),0)</f>
        <v>1</v>
      </c>
      <c r="L193" s="15">
        <v>0</v>
      </c>
      <c r="M193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93" s="20">
        <f>Tableau25[[#This Row],[Algo (M)]]*Tableau25[[#This Row],[Glucides (M)]]/10</f>
        <v>0</v>
      </c>
      <c r="O193" s="20">
        <f>ROUND(2*Tableau25[[#This Row],[Calcul NR (M)]],0)/2+Tableau25[[#This Row],[Correction (M)]]</f>
        <v>0</v>
      </c>
      <c r="P193" s="13">
        <v>100</v>
      </c>
      <c r="Q193" s="18">
        <v>100</v>
      </c>
      <c r="R193" s="16">
        <f>MAX(ROUND(R192+IF(X192&lt;GLYCT3_MIN,-INCR_ALGO*IF(V192&gt;10,2,1),0)+IF(AND(X192&gt;GLYCT3_MAX,X191&gt;GLYCT3_MAX,X190&gt;GLYCT3_MAX),INCR_ALGO*IF(V192&gt;10,2,1),0),2),0)</f>
        <v>1</v>
      </c>
      <c r="S193" s="16">
        <v>0</v>
      </c>
      <c r="T193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93" s="21">
        <f>Tableau25[[#This Row],[Algo (S)]]*Tableau25[[#This Row],[Glucides (S)]]/10</f>
        <v>0</v>
      </c>
      <c r="V193" s="21">
        <f>ROUND(2*Tableau25[[#This Row],[Calcul NR (S)]],0)/2+Tableau25[[#This Row],[Correction (S)]]</f>
        <v>0</v>
      </c>
      <c r="W193" s="16">
        <v>10</v>
      </c>
      <c r="X193" s="18">
        <v>100</v>
      </c>
      <c r="Y193" s="21"/>
      <c r="Z193" s="22"/>
    </row>
    <row r="194" spans="1:26" x14ac:dyDescent="0.3">
      <c r="A194" s="36" t="s">
        <v>33</v>
      </c>
      <c r="B194" s="37">
        <v>45483</v>
      </c>
      <c r="C194" s="11">
        <v>100</v>
      </c>
      <c r="D194" s="19">
        <f>MAX(ROUND(D193+IF(I193&lt;GLYCT3_MIN,-INCR_ALGO*IF(H193&gt;10,2,1),0)+IF(AND(I193&gt;=GLYCT3_MAX,I192&gt;=GLYCT3_MAX,I191&gt;=GLYCT3_MAX),INCR_ALGO*IF(H193&gt;10,2,1),0),2),0)</f>
        <v>1</v>
      </c>
      <c r="E194" s="14">
        <v>0</v>
      </c>
      <c r="F194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94" s="29">
        <f>Tableau25[[#This Row],[Algo]]*Tableau25[[#This Row],[Glucides]]/10</f>
        <v>0</v>
      </c>
      <c r="H194" s="19">
        <f>ROUND(2*Tableau25[[#This Row],[Calcul NR]],0)/2+Tableau25[[#This Row],[Correction]]</f>
        <v>0</v>
      </c>
      <c r="I194" s="11">
        <v>100</v>
      </c>
      <c r="J194" s="13">
        <v>100</v>
      </c>
      <c r="K194" s="15">
        <f>MAX(ROUND(K193+IF(P193&lt;GLYCT3_MIN,-INCR_ALGO*IF(O193&gt;10,2,1),0)+IF(AND(P193&gt;=GLYCT3_MAX,P192&gt;=GLYCT3_MAX,P191&gt;=GLYCT3_MAX),INCR_ALGO*IF(O193&gt;10,2,1),0),2),0)</f>
        <v>1</v>
      </c>
      <c r="L194" s="15">
        <v>0</v>
      </c>
      <c r="M194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94" s="20">
        <f>Tableau25[[#This Row],[Algo (M)]]*Tableau25[[#This Row],[Glucides (M)]]/10</f>
        <v>0</v>
      </c>
      <c r="O194" s="20">
        <f>ROUND(2*Tableau25[[#This Row],[Calcul NR (M)]],0)/2+Tableau25[[#This Row],[Correction (M)]]</f>
        <v>0</v>
      </c>
      <c r="P194" s="13">
        <v>100</v>
      </c>
      <c r="Q194" s="18">
        <v>100</v>
      </c>
      <c r="R194" s="16">
        <f>MAX(ROUND(R193+IF(X193&lt;GLYCT3_MIN,-INCR_ALGO*IF(V193&gt;10,2,1),0)+IF(AND(X193&gt;GLYCT3_MAX,X192&gt;GLYCT3_MAX,X191&gt;GLYCT3_MAX),INCR_ALGO*IF(V193&gt;10,2,1),0),2),0)</f>
        <v>1</v>
      </c>
      <c r="S194" s="16">
        <v>0</v>
      </c>
      <c r="T194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94" s="21">
        <f>Tableau25[[#This Row],[Algo (S)]]*Tableau25[[#This Row],[Glucides (S)]]/10</f>
        <v>0</v>
      </c>
      <c r="V194" s="21">
        <f>ROUND(2*Tableau25[[#This Row],[Calcul NR (S)]],0)/2+Tableau25[[#This Row],[Correction (S)]]</f>
        <v>0</v>
      </c>
      <c r="W194" s="16">
        <v>10</v>
      </c>
      <c r="X194" s="18">
        <v>100</v>
      </c>
      <c r="Y194" s="21"/>
      <c r="Z194" s="22"/>
    </row>
    <row r="195" spans="1:26" x14ac:dyDescent="0.3">
      <c r="A195" s="36" t="s">
        <v>29</v>
      </c>
      <c r="B195" s="37">
        <v>45484</v>
      </c>
      <c r="C195" s="11">
        <v>100</v>
      </c>
      <c r="D195" s="19">
        <f>MAX(ROUND(D194+IF(I194&lt;GLYCT3_MIN,-INCR_ALGO*IF(H194&gt;10,2,1),0)+IF(AND(I194&gt;=GLYCT3_MAX,I193&gt;=GLYCT3_MAX,I192&gt;=GLYCT3_MAX),INCR_ALGO*IF(H194&gt;10,2,1),0),2),0)</f>
        <v>1</v>
      </c>
      <c r="E195" s="14">
        <v>0</v>
      </c>
      <c r="F195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95" s="29">
        <f>Tableau25[[#This Row],[Algo]]*Tableau25[[#This Row],[Glucides]]/10</f>
        <v>0</v>
      </c>
      <c r="H195" s="19">
        <f>ROUND(2*Tableau25[[#This Row],[Calcul NR]],0)/2+Tableau25[[#This Row],[Correction]]</f>
        <v>0</v>
      </c>
      <c r="I195" s="11">
        <v>100</v>
      </c>
      <c r="J195" s="13">
        <v>100</v>
      </c>
      <c r="K195" s="15">
        <f>MAX(ROUND(K194+IF(P194&lt;GLYCT3_MIN,-INCR_ALGO*IF(O194&gt;10,2,1),0)+IF(AND(P194&gt;=GLYCT3_MAX,P193&gt;=GLYCT3_MAX,P192&gt;=GLYCT3_MAX),INCR_ALGO*IF(O194&gt;10,2,1),0),2),0)</f>
        <v>1</v>
      </c>
      <c r="L195" s="15">
        <v>0</v>
      </c>
      <c r="M195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95" s="20">
        <f>Tableau25[[#This Row],[Algo (M)]]*Tableau25[[#This Row],[Glucides (M)]]/10</f>
        <v>0</v>
      </c>
      <c r="O195" s="20">
        <f>ROUND(2*Tableau25[[#This Row],[Calcul NR (M)]],0)/2+Tableau25[[#This Row],[Correction (M)]]</f>
        <v>0</v>
      </c>
      <c r="P195" s="13">
        <v>100</v>
      </c>
      <c r="Q195" s="18">
        <v>100</v>
      </c>
      <c r="R195" s="16">
        <f>MAX(ROUND(R194+IF(X194&lt;GLYCT3_MIN,-INCR_ALGO*IF(V194&gt;10,2,1),0)+IF(AND(X194&gt;GLYCT3_MAX,X193&gt;GLYCT3_MAX,X192&gt;GLYCT3_MAX),INCR_ALGO*IF(V194&gt;10,2,1),0),2),0)</f>
        <v>1</v>
      </c>
      <c r="S195" s="16">
        <v>0</v>
      </c>
      <c r="T195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95" s="21">
        <f>Tableau25[[#This Row],[Algo (S)]]*Tableau25[[#This Row],[Glucides (S)]]/10</f>
        <v>0</v>
      </c>
      <c r="V195" s="21">
        <f>ROUND(2*Tableau25[[#This Row],[Calcul NR (S)]],0)/2+Tableau25[[#This Row],[Correction (S)]]</f>
        <v>0</v>
      </c>
      <c r="W195" s="16">
        <v>10</v>
      </c>
      <c r="X195" s="18">
        <v>100</v>
      </c>
      <c r="Y195" s="21"/>
      <c r="Z195" s="22"/>
    </row>
    <row r="196" spans="1:26" x14ac:dyDescent="0.3">
      <c r="A196" s="36" t="s">
        <v>30</v>
      </c>
      <c r="B196" s="37">
        <v>45485</v>
      </c>
      <c r="C196" s="11">
        <v>100</v>
      </c>
      <c r="D196" s="19">
        <f>MAX(ROUND(D195+IF(I195&lt;GLYCT3_MIN,-INCR_ALGO*IF(H195&gt;10,2,1),0)+IF(AND(I195&gt;=GLYCT3_MAX,I194&gt;=GLYCT3_MAX,I193&gt;=GLYCT3_MAX),INCR_ALGO*IF(H195&gt;10,2,1),0),2),0)</f>
        <v>1</v>
      </c>
      <c r="E196" s="14">
        <v>0</v>
      </c>
      <c r="F196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96" s="29">
        <f>Tableau25[[#This Row],[Algo]]*Tableau25[[#This Row],[Glucides]]/10</f>
        <v>0</v>
      </c>
      <c r="H196" s="19">
        <f>ROUND(2*Tableau25[[#This Row],[Calcul NR]],0)/2+Tableau25[[#This Row],[Correction]]</f>
        <v>0</v>
      </c>
      <c r="I196" s="11">
        <v>100</v>
      </c>
      <c r="J196" s="13">
        <v>100</v>
      </c>
      <c r="K196" s="15">
        <f>MAX(ROUND(K195+IF(P195&lt;GLYCT3_MIN,-INCR_ALGO*IF(O195&gt;10,2,1),0)+IF(AND(P195&gt;=GLYCT3_MAX,P194&gt;=GLYCT3_MAX,P193&gt;=GLYCT3_MAX),INCR_ALGO*IF(O195&gt;10,2,1),0),2),0)</f>
        <v>1</v>
      </c>
      <c r="L196" s="15">
        <v>0</v>
      </c>
      <c r="M196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96" s="20">
        <f>Tableau25[[#This Row],[Algo (M)]]*Tableau25[[#This Row],[Glucides (M)]]/10</f>
        <v>0</v>
      </c>
      <c r="O196" s="20">
        <f>ROUND(2*Tableau25[[#This Row],[Calcul NR (M)]],0)/2+Tableau25[[#This Row],[Correction (M)]]</f>
        <v>0</v>
      </c>
      <c r="P196" s="13">
        <v>100</v>
      </c>
      <c r="Q196" s="18">
        <v>100</v>
      </c>
      <c r="R196" s="16">
        <f>MAX(ROUND(R195+IF(X195&lt;GLYCT3_MIN,-INCR_ALGO*IF(V195&gt;10,2,1),0)+IF(AND(X195&gt;GLYCT3_MAX,X194&gt;GLYCT3_MAX,X193&gt;GLYCT3_MAX),INCR_ALGO*IF(V195&gt;10,2,1),0),2),0)</f>
        <v>1</v>
      </c>
      <c r="S196" s="16">
        <v>0</v>
      </c>
      <c r="T196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96" s="21">
        <f>Tableau25[[#This Row],[Algo (S)]]*Tableau25[[#This Row],[Glucides (S)]]/10</f>
        <v>0</v>
      </c>
      <c r="V196" s="21">
        <f>ROUND(2*Tableau25[[#This Row],[Calcul NR (S)]],0)/2+Tableau25[[#This Row],[Correction (S)]]</f>
        <v>0</v>
      </c>
      <c r="W196" s="16">
        <v>10</v>
      </c>
      <c r="X196" s="18">
        <v>100</v>
      </c>
      <c r="Y196" s="21"/>
      <c r="Z196" s="22"/>
    </row>
    <row r="197" spans="1:26" x14ac:dyDescent="0.3">
      <c r="A197" s="36" t="s">
        <v>31</v>
      </c>
      <c r="B197" s="37">
        <v>45486</v>
      </c>
      <c r="C197" s="11">
        <v>100</v>
      </c>
      <c r="D197" s="19">
        <f>MAX(ROUND(D196+IF(I196&lt;GLYCT3_MIN,-INCR_ALGO*IF(H196&gt;10,2,1),0)+IF(AND(I196&gt;=GLYCT3_MAX,I195&gt;=GLYCT3_MAX,I194&gt;=GLYCT3_MAX),INCR_ALGO*IF(H196&gt;10,2,1),0),2),0)</f>
        <v>1</v>
      </c>
      <c r="E197" s="14">
        <v>0</v>
      </c>
      <c r="F197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97" s="29">
        <f>Tableau25[[#This Row],[Algo]]*Tableau25[[#This Row],[Glucides]]/10</f>
        <v>0</v>
      </c>
      <c r="H197" s="19">
        <f>ROUND(2*Tableau25[[#This Row],[Calcul NR]],0)/2+Tableau25[[#This Row],[Correction]]</f>
        <v>0</v>
      </c>
      <c r="I197" s="11">
        <v>100</v>
      </c>
      <c r="J197" s="13">
        <v>100</v>
      </c>
      <c r="K197" s="15">
        <f>MAX(ROUND(K196+IF(P196&lt;GLYCT3_MIN,-INCR_ALGO*IF(O196&gt;10,2,1),0)+IF(AND(P196&gt;=GLYCT3_MAX,P195&gt;=GLYCT3_MAX,P194&gt;=GLYCT3_MAX),INCR_ALGO*IF(O196&gt;10,2,1),0),2),0)</f>
        <v>1</v>
      </c>
      <c r="L197" s="15">
        <v>0</v>
      </c>
      <c r="M197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97" s="20">
        <f>Tableau25[[#This Row],[Algo (M)]]*Tableau25[[#This Row],[Glucides (M)]]/10</f>
        <v>0</v>
      </c>
      <c r="O197" s="20">
        <f>ROUND(2*Tableau25[[#This Row],[Calcul NR (M)]],0)/2+Tableau25[[#This Row],[Correction (M)]]</f>
        <v>0</v>
      </c>
      <c r="P197" s="13">
        <v>100</v>
      </c>
      <c r="Q197" s="18">
        <v>100</v>
      </c>
      <c r="R197" s="16">
        <f>MAX(ROUND(R196+IF(X196&lt;GLYCT3_MIN,-INCR_ALGO*IF(V196&gt;10,2,1),0)+IF(AND(X196&gt;GLYCT3_MAX,X195&gt;GLYCT3_MAX,X194&gt;GLYCT3_MAX),INCR_ALGO*IF(V196&gt;10,2,1),0),2),0)</f>
        <v>1</v>
      </c>
      <c r="S197" s="16">
        <v>0</v>
      </c>
      <c r="T197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97" s="21">
        <f>Tableau25[[#This Row],[Algo (S)]]*Tableau25[[#This Row],[Glucides (S)]]/10</f>
        <v>0</v>
      </c>
      <c r="V197" s="21">
        <f>ROUND(2*Tableau25[[#This Row],[Calcul NR (S)]],0)/2+Tableau25[[#This Row],[Correction (S)]]</f>
        <v>0</v>
      </c>
      <c r="W197" s="16">
        <v>10</v>
      </c>
      <c r="X197" s="18">
        <v>100</v>
      </c>
      <c r="Y197" s="21"/>
      <c r="Z197" s="22"/>
    </row>
    <row r="198" spans="1:26" x14ac:dyDescent="0.3">
      <c r="A198" s="36" t="s">
        <v>32</v>
      </c>
      <c r="B198" s="37">
        <v>45487</v>
      </c>
      <c r="C198" s="11">
        <v>100</v>
      </c>
      <c r="D198" s="19">
        <f>MAX(ROUND(D197+IF(I197&lt;GLYCT3_MIN,-INCR_ALGO*IF(H197&gt;10,2,1),0)+IF(AND(I197&gt;=GLYCT3_MAX,I196&gt;=GLYCT3_MAX,I195&gt;=GLYCT3_MAX),INCR_ALGO*IF(H197&gt;10,2,1),0),2),0)</f>
        <v>1</v>
      </c>
      <c r="E198" s="14">
        <v>0</v>
      </c>
      <c r="F198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98" s="29">
        <f>Tableau25[[#This Row],[Algo]]*Tableau25[[#This Row],[Glucides]]/10</f>
        <v>0</v>
      </c>
      <c r="H198" s="19">
        <f>ROUND(2*Tableau25[[#This Row],[Calcul NR]],0)/2+Tableau25[[#This Row],[Correction]]</f>
        <v>0</v>
      </c>
      <c r="I198" s="11">
        <v>100</v>
      </c>
      <c r="J198" s="13">
        <v>100</v>
      </c>
      <c r="K198" s="15">
        <f>MAX(ROUND(K197+IF(P197&lt;GLYCT3_MIN,-INCR_ALGO*IF(O197&gt;10,2,1),0)+IF(AND(P197&gt;=GLYCT3_MAX,P196&gt;=GLYCT3_MAX,P195&gt;=GLYCT3_MAX),INCR_ALGO*IF(O197&gt;10,2,1),0),2),0)</f>
        <v>1</v>
      </c>
      <c r="L198" s="15">
        <v>0</v>
      </c>
      <c r="M198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98" s="20">
        <f>Tableau25[[#This Row],[Algo (M)]]*Tableau25[[#This Row],[Glucides (M)]]/10</f>
        <v>0</v>
      </c>
      <c r="O198" s="20">
        <f>ROUND(2*Tableau25[[#This Row],[Calcul NR (M)]],0)/2+Tableau25[[#This Row],[Correction (M)]]</f>
        <v>0</v>
      </c>
      <c r="P198" s="13">
        <v>100</v>
      </c>
      <c r="Q198" s="18">
        <v>100</v>
      </c>
      <c r="R198" s="16">
        <f>MAX(ROUND(R197+IF(X197&lt;GLYCT3_MIN,-INCR_ALGO*IF(V197&gt;10,2,1),0)+IF(AND(X197&gt;GLYCT3_MAX,X196&gt;GLYCT3_MAX,X195&gt;GLYCT3_MAX),INCR_ALGO*IF(V197&gt;10,2,1),0),2),0)</f>
        <v>1</v>
      </c>
      <c r="S198" s="16">
        <v>0</v>
      </c>
      <c r="T198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98" s="21">
        <f>Tableau25[[#This Row],[Algo (S)]]*Tableau25[[#This Row],[Glucides (S)]]/10</f>
        <v>0</v>
      </c>
      <c r="V198" s="21">
        <f>ROUND(2*Tableau25[[#This Row],[Calcul NR (S)]],0)/2+Tableau25[[#This Row],[Correction (S)]]</f>
        <v>0</v>
      </c>
      <c r="W198" s="16">
        <v>10</v>
      </c>
      <c r="X198" s="18">
        <v>100</v>
      </c>
      <c r="Y198" s="21"/>
      <c r="Z198" s="22"/>
    </row>
    <row r="199" spans="1:26" x14ac:dyDescent="0.3">
      <c r="A199" s="36" t="s">
        <v>28</v>
      </c>
      <c r="B199" s="37">
        <v>45488</v>
      </c>
      <c r="C199" s="11">
        <v>100</v>
      </c>
      <c r="D199" s="19">
        <f>MAX(ROUND(D198+IF(I198&lt;GLYCT3_MIN,-INCR_ALGO*IF(H198&gt;10,2,1),0)+IF(AND(I198&gt;=GLYCT3_MAX,I197&gt;=GLYCT3_MAX,I196&gt;=GLYCT3_MAX),INCR_ALGO*IF(H198&gt;10,2,1),0),2),0)</f>
        <v>1</v>
      </c>
      <c r="E199" s="14">
        <v>0</v>
      </c>
      <c r="F199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199" s="29">
        <f>Tableau25[[#This Row],[Algo]]*Tableau25[[#This Row],[Glucides]]/10</f>
        <v>0</v>
      </c>
      <c r="H199" s="19">
        <f>ROUND(2*Tableau25[[#This Row],[Calcul NR]],0)/2+Tableau25[[#This Row],[Correction]]</f>
        <v>0</v>
      </c>
      <c r="I199" s="11">
        <v>100</v>
      </c>
      <c r="J199" s="13">
        <v>100</v>
      </c>
      <c r="K199" s="15">
        <f>MAX(ROUND(K198+IF(P198&lt;GLYCT3_MIN,-INCR_ALGO*IF(O198&gt;10,2,1),0)+IF(AND(P198&gt;=GLYCT3_MAX,P197&gt;=GLYCT3_MAX,P196&gt;=GLYCT3_MAX),INCR_ALGO*IF(O198&gt;10,2,1),0),2),0)</f>
        <v>1</v>
      </c>
      <c r="L199" s="15">
        <v>0</v>
      </c>
      <c r="M199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199" s="20">
        <f>Tableau25[[#This Row],[Algo (M)]]*Tableau25[[#This Row],[Glucides (M)]]/10</f>
        <v>0</v>
      </c>
      <c r="O199" s="20">
        <f>ROUND(2*Tableau25[[#This Row],[Calcul NR (M)]],0)/2+Tableau25[[#This Row],[Correction (M)]]</f>
        <v>0</v>
      </c>
      <c r="P199" s="13">
        <v>100</v>
      </c>
      <c r="Q199" s="18">
        <v>100</v>
      </c>
      <c r="R199" s="16">
        <f>MAX(ROUND(R198+IF(X198&lt;GLYCT3_MIN,-INCR_ALGO*IF(V198&gt;10,2,1),0)+IF(AND(X198&gt;GLYCT3_MAX,X197&gt;GLYCT3_MAX,X196&gt;GLYCT3_MAX),INCR_ALGO*IF(V198&gt;10,2,1),0),2),0)</f>
        <v>1</v>
      </c>
      <c r="S199" s="16">
        <v>0</v>
      </c>
      <c r="T199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199" s="21">
        <f>Tableau25[[#This Row],[Algo (S)]]*Tableau25[[#This Row],[Glucides (S)]]/10</f>
        <v>0</v>
      </c>
      <c r="V199" s="21">
        <f>ROUND(2*Tableau25[[#This Row],[Calcul NR (S)]],0)/2+Tableau25[[#This Row],[Correction (S)]]</f>
        <v>0</v>
      </c>
      <c r="W199" s="16">
        <v>10</v>
      </c>
      <c r="X199" s="18">
        <v>100</v>
      </c>
      <c r="Y199" s="21"/>
      <c r="Z199" s="22"/>
    </row>
    <row r="200" spans="1:26" x14ac:dyDescent="0.3">
      <c r="A200" s="36" t="s">
        <v>27</v>
      </c>
      <c r="B200" s="37">
        <v>45489</v>
      </c>
      <c r="C200" s="11">
        <v>100</v>
      </c>
      <c r="D200" s="19">
        <f>MAX(ROUND(D199+IF(I199&lt;GLYCT3_MIN,-INCR_ALGO*IF(H199&gt;10,2,1),0)+IF(AND(I199&gt;=GLYCT3_MAX,I198&gt;=GLYCT3_MAX,I197&gt;=GLYCT3_MAX),INCR_ALGO*IF(H199&gt;10,2,1),0),2),0)</f>
        <v>1</v>
      </c>
      <c r="E200" s="14">
        <v>0</v>
      </c>
      <c r="F200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00" s="29">
        <f>Tableau25[[#This Row],[Algo]]*Tableau25[[#This Row],[Glucides]]/10</f>
        <v>0</v>
      </c>
      <c r="H200" s="19">
        <f>ROUND(2*Tableau25[[#This Row],[Calcul NR]],0)/2+Tableau25[[#This Row],[Correction]]</f>
        <v>0</v>
      </c>
      <c r="I200" s="11">
        <v>100</v>
      </c>
      <c r="J200" s="13">
        <v>100</v>
      </c>
      <c r="K200" s="15">
        <f>MAX(ROUND(K199+IF(P199&lt;GLYCT3_MIN,-INCR_ALGO*IF(O199&gt;10,2,1),0)+IF(AND(P199&gt;=GLYCT3_MAX,P198&gt;=GLYCT3_MAX,P197&gt;=GLYCT3_MAX),INCR_ALGO*IF(O199&gt;10,2,1),0),2),0)</f>
        <v>1</v>
      </c>
      <c r="L200" s="15">
        <v>0</v>
      </c>
      <c r="M200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00" s="20">
        <f>Tableau25[[#This Row],[Algo (M)]]*Tableau25[[#This Row],[Glucides (M)]]/10</f>
        <v>0</v>
      </c>
      <c r="O200" s="20">
        <f>ROUND(2*Tableau25[[#This Row],[Calcul NR (M)]],0)/2+Tableau25[[#This Row],[Correction (M)]]</f>
        <v>0</v>
      </c>
      <c r="P200" s="13">
        <v>100</v>
      </c>
      <c r="Q200" s="18">
        <v>100</v>
      </c>
      <c r="R200" s="16">
        <f>MAX(ROUND(R199+IF(X199&lt;GLYCT3_MIN,-INCR_ALGO*IF(V199&gt;10,2,1),0)+IF(AND(X199&gt;GLYCT3_MAX,X198&gt;GLYCT3_MAX,X197&gt;GLYCT3_MAX),INCR_ALGO*IF(V199&gt;10,2,1),0),2),0)</f>
        <v>1</v>
      </c>
      <c r="S200" s="16">
        <v>0</v>
      </c>
      <c r="T200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00" s="21">
        <f>Tableau25[[#This Row],[Algo (S)]]*Tableau25[[#This Row],[Glucides (S)]]/10</f>
        <v>0</v>
      </c>
      <c r="V200" s="21">
        <f>ROUND(2*Tableau25[[#This Row],[Calcul NR (S)]],0)/2+Tableau25[[#This Row],[Correction (S)]]</f>
        <v>0</v>
      </c>
      <c r="W200" s="16">
        <v>10</v>
      </c>
      <c r="X200" s="18">
        <v>100</v>
      </c>
      <c r="Y200" s="21"/>
      <c r="Z200" s="22"/>
    </row>
    <row r="201" spans="1:26" x14ac:dyDescent="0.3">
      <c r="A201" s="36" t="s">
        <v>33</v>
      </c>
      <c r="B201" s="37">
        <v>45490</v>
      </c>
      <c r="C201" s="11">
        <v>100</v>
      </c>
      <c r="D201" s="19">
        <f>MAX(ROUND(D200+IF(I200&lt;GLYCT3_MIN,-INCR_ALGO*IF(H200&gt;10,2,1),0)+IF(AND(I200&gt;=GLYCT3_MAX,I199&gt;=GLYCT3_MAX,I198&gt;=GLYCT3_MAX),INCR_ALGO*IF(H200&gt;10,2,1),0),2),0)</f>
        <v>1</v>
      </c>
      <c r="E201" s="14">
        <v>0</v>
      </c>
      <c r="F201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01" s="29">
        <f>Tableau25[[#This Row],[Algo]]*Tableau25[[#This Row],[Glucides]]/10</f>
        <v>0</v>
      </c>
      <c r="H201" s="19">
        <f>ROUND(2*Tableau25[[#This Row],[Calcul NR]],0)/2+Tableau25[[#This Row],[Correction]]</f>
        <v>0</v>
      </c>
      <c r="I201" s="11">
        <v>100</v>
      </c>
      <c r="J201" s="13">
        <v>100</v>
      </c>
      <c r="K201" s="15">
        <f>MAX(ROUND(K200+IF(P200&lt;GLYCT3_MIN,-INCR_ALGO*IF(O200&gt;10,2,1),0)+IF(AND(P200&gt;=GLYCT3_MAX,P199&gt;=GLYCT3_MAX,P198&gt;=GLYCT3_MAX),INCR_ALGO*IF(O200&gt;10,2,1),0),2),0)</f>
        <v>1</v>
      </c>
      <c r="L201" s="15">
        <v>0</v>
      </c>
      <c r="M201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01" s="20">
        <f>Tableau25[[#This Row],[Algo (M)]]*Tableau25[[#This Row],[Glucides (M)]]/10</f>
        <v>0</v>
      </c>
      <c r="O201" s="20">
        <f>ROUND(2*Tableau25[[#This Row],[Calcul NR (M)]],0)/2+Tableau25[[#This Row],[Correction (M)]]</f>
        <v>0</v>
      </c>
      <c r="P201" s="13">
        <v>100</v>
      </c>
      <c r="Q201" s="18">
        <v>100</v>
      </c>
      <c r="R201" s="16">
        <f>MAX(ROUND(R200+IF(X200&lt;GLYCT3_MIN,-INCR_ALGO*IF(V200&gt;10,2,1),0)+IF(AND(X200&gt;GLYCT3_MAX,X199&gt;GLYCT3_MAX,X198&gt;GLYCT3_MAX),INCR_ALGO*IF(V200&gt;10,2,1),0),2),0)</f>
        <v>1</v>
      </c>
      <c r="S201" s="16">
        <v>0</v>
      </c>
      <c r="T201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01" s="21">
        <f>Tableau25[[#This Row],[Algo (S)]]*Tableau25[[#This Row],[Glucides (S)]]/10</f>
        <v>0</v>
      </c>
      <c r="V201" s="21">
        <f>ROUND(2*Tableau25[[#This Row],[Calcul NR (S)]],0)/2+Tableau25[[#This Row],[Correction (S)]]</f>
        <v>0</v>
      </c>
      <c r="W201" s="16">
        <v>10</v>
      </c>
      <c r="X201" s="18">
        <v>100</v>
      </c>
      <c r="Y201" s="21"/>
      <c r="Z201" s="22"/>
    </row>
    <row r="202" spans="1:26" x14ac:dyDescent="0.3">
      <c r="A202" s="36" t="s">
        <v>29</v>
      </c>
      <c r="B202" s="37">
        <v>45491</v>
      </c>
      <c r="C202" s="11">
        <v>100</v>
      </c>
      <c r="D202" s="19">
        <f>MAX(ROUND(D201+IF(I201&lt;GLYCT3_MIN,-INCR_ALGO*IF(H201&gt;10,2,1),0)+IF(AND(I201&gt;=GLYCT3_MAX,I200&gt;=GLYCT3_MAX,I199&gt;=GLYCT3_MAX),INCR_ALGO*IF(H201&gt;10,2,1),0),2),0)</f>
        <v>1</v>
      </c>
      <c r="E202" s="14">
        <v>0</v>
      </c>
      <c r="F202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02" s="29">
        <f>Tableau25[[#This Row],[Algo]]*Tableau25[[#This Row],[Glucides]]/10</f>
        <v>0</v>
      </c>
      <c r="H202" s="19">
        <f>ROUND(2*Tableau25[[#This Row],[Calcul NR]],0)/2+Tableau25[[#This Row],[Correction]]</f>
        <v>0</v>
      </c>
      <c r="I202" s="11">
        <v>100</v>
      </c>
      <c r="J202" s="13">
        <v>100</v>
      </c>
      <c r="K202" s="15">
        <f>MAX(ROUND(K201+IF(P201&lt;GLYCT3_MIN,-INCR_ALGO*IF(O201&gt;10,2,1),0)+IF(AND(P201&gt;=GLYCT3_MAX,P200&gt;=GLYCT3_MAX,P199&gt;=GLYCT3_MAX),INCR_ALGO*IF(O201&gt;10,2,1),0),2),0)</f>
        <v>1</v>
      </c>
      <c r="L202" s="15">
        <v>0</v>
      </c>
      <c r="M202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02" s="20">
        <f>Tableau25[[#This Row],[Algo (M)]]*Tableau25[[#This Row],[Glucides (M)]]/10</f>
        <v>0</v>
      </c>
      <c r="O202" s="20">
        <f>ROUND(2*Tableau25[[#This Row],[Calcul NR (M)]],0)/2+Tableau25[[#This Row],[Correction (M)]]</f>
        <v>0</v>
      </c>
      <c r="P202" s="13">
        <v>100</v>
      </c>
      <c r="Q202" s="18">
        <v>100</v>
      </c>
      <c r="R202" s="16">
        <f>MAX(ROUND(R201+IF(X201&lt;GLYCT3_MIN,-INCR_ALGO*IF(V201&gt;10,2,1),0)+IF(AND(X201&gt;GLYCT3_MAX,X200&gt;GLYCT3_MAX,X199&gt;GLYCT3_MAX),INCR_ALGO*IF(V201&gt;10,2,1),0),2),0)</f>
        <v>1</v>
      </c>
      <c r="S202" s="16">
        <v>0</v>
      </c>
      <c r="T202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02" s="21">
        <f>Tableau25[[#This Row],[Algo (S)]]*Tableau25[[#This Row],[Glucides (S)]]/10</f>
        <v>0</v>
      </c>
      <c r="V202" s="21">
        <f>ROUND(2*Tableau25[[#This Row],[Calcul NR (S)]],0)/2+Tableau25[[#This Row],[Correction (S)]]</f>
        <v>0</v>
      </c>
      <c r="W202" s="16">
        <v>10</v>
      </c>
      <c r="X202" s="18">
        <v>100</v>
      </c>
      <c r="Y202" s="21"/>
      <c r="Z202" s="22"/>
    </row>
    <row r="203" spans="1:26" x14ac:dyDescent="0.3">
      <c r="A203" s="36" t="s">
        <v>30</v>
      </c>
      <c r="B203" s="37">
        <v>45492</v>
      </c>
      <c r="C203" s="11">
        <v>100</v>
      </c>
      <c r="D203" s="19">
        <f>MAX(ROUND(D202+IF(I202&lt;GLYCT3_MIN,-INCR_ALGO*IF(H202&gt;10,2,1),0)+IF(AND(I202&gt;=GLYCT3_MAX,I201&gt;=GLYCT3_MAX,I200&gt;=GLYCT3_MAX),INCR_ALGO*IF(H202&gt;10,2,1),0),2),0)</f>
        <v>1</v>
      </c>
      <c r="E203" s="14">
        <v>0</v>
      </c>
      <c r="F203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03" s="29">
        <f>Tableau25[[#This Row],[Algo]]*Tableau25[[#This Row],[Glucides]]/10</f>
        <v>0</v>
      </c>
      <c r="H203" s="19">
        <f>ROUND(2*Tableau25[[#This Row],[Calcul NR]],0)/2+Tableau25[[#This Row],[Correction]]</f>
        <v>0</v>
      </c>
      <c r="I203" s="11">
        <v>100</v>
      </c>
      <c r="J203" s="13">
        <v>100</v>
      </c>
      <c r="K203" s="15">
        <f>MAX(ROUND(K202+IF(P202&lt;GLYCT3_MIN,-INCR_ALGO*IF(O202&gt;10,2,1),0)+IF(AND(P202&gt;=GLYCT3_MAX,P201&gt;=GLYCT3_MAX,P200&gt;=GLYCT3_MAX),INCR_ALGO*IF(O202&gt;10,2,1),0),2),0)</f>
        <v>1</v>
      </c>
      <c r="L203" s="15">
        <v>0</v>
      </c>
      <c r="M203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03" s="20">
        <f>Tableau25[[#This Row],[Algo (M)]]*Tableau25[[#This Row],[Glucides (M)]]/10</f>
        <v>0</v>
      </c>
      <c r="O203" s="20">
        <f>ROUND(2*Tableau25[[#This Row],[Calcul NR (M)]],0)/2+Tableau25[[#This Row],[Correction (M)]]</f>
        <v>0</v>
      </c>
      <c r="P203" s="13">
        <v>100</v>
      </c>
      <c r="Q203" s="18">
        <v>100</v>
      </c>
      <c r="R203" s="16">
        <f>MAX(ROUND(R202+IF(X202&lt;GLYCT3_MIN,-INCR_ALGO*IF(V202&gt;10,2,1),0)+IF(AND(X202&gt;GLYCT3_MAX,X201&gt;GLYCT3_MAX,X200&gt;GLYCT3_MAX),INCR_ALGO*IF(V202&gt;10,2,1),0),2),0)</f>
        <v>1</v>
      </c>
      <c r="S203" s="16">
        <v>0</v>
      </c>
      <c r="T203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03" s="21">
        <f>Tableau25[[#This Row],[Algo (S)]]*Tableau25[[#This Row],[Glucides (S)]]/10</f>
        <v>0</v>
      </c>
      <c r="V203" s="21">
        <f>ROUND(2*Tableau25[[#This Row],[Calcul NR (S)]],0)/2+Tableau25[[#This Row],[Correction (S)]]</f>
        <v>0</v>
      </c>
      <c r="W203" s="16">
        <v>10</v>
      </c>
      <c r="X203" s="18">
        <v>100</v>
      </c>
      <c r="Y203" s="21"/>
      <c r="Z203" s="22"/>
    </row>
    <row r="204" spans="1:26" x14ac:dyDescent="0.3">
      <c r="A204" s="36" t="s">
        <v>31</v>
      </c>
      <c r="B204" s="37">
        <v>45493</v>
      </c>
      <c r="C204" s="11">
        <v>100</v>
      </c>
      <c r="D204" s="19">
        <f>MAX(ROUND(D203+IF(I203&lt;GLYCT3_MIN,-INCR_ALGO*IF(H203&gt;10,2,1),0)+IF(AND(I203&gt;=GLYCT3_MAX,I202&gt;=GLYCT3_MAX,I201&gt;=GLYCT3_MAX),INCR_ALGO*IF(H203&gt;10,2,1),0),2),0)</f>
        <v>1</v>
      </c>
      <c r="E204" s="14">
        <v>0</v>
      </c>
      <c r="F204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04" s="29">
        <f>Tableau25[[#This Row],[Algo]]*Tableau25[[#This Row],[Glucides]]/10</f>
        <v>0</v>
      </c>
      <c r="H204" s="19">
        <f>ROUND(2*Tableau25[[#This Row],[Calcul NR]],0)/2+Tableau25[[#This Row],[Correction]]</f>
        <v>0</v>
      </c>
      <c r="I204" s="11">
        <v>100</v>
      </c>
      <c r="J204" s="13">
        <v>100</v>
      </c>
      <c r="K204" s="15">
        <f>MAX(ROUND(K203+IF(P203&lt;GLYCT3_MIN,-INCR_ALGO*IF(O203&gt;10,2,1),0)+IF(AND(P203&gt;=GLYCT3_MAX,P202&gt;=GLYCT3_MAX,P201&gt;=GLYCT3_MAX),INCR_ALGO*IF(O203&gt;10,2,1),0),2),0)</f>
        <v>1</v>
      </c>
      <c r="L204" s="15">
        <v>0</v>
      </c>
      <c r="M204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04" s="20">
        <f>Tableau25[[#This Row],[Algo (M)]]*Tableau25[[#This Row],[Glucides (M)]]/10</f>
        <v>0</v>
      </c>
      <c r="O204" s="20">
        <f>ROUND(2*Tableau25[[#This Row],[Calcul NR (M)]],0)/2+Tableau25[[#This Row],[Correction (M)]]</f>
        <v>0</v>
      </c>
      <c r="P204" s="13">
        <v>100</v>
      </c>
      <c r="Q204" s="18">
        <v>100</v>
      </c>
      <c r="R204" s="16">
        <f>MAX(ROUND(R203+IF(X203&lt;GLYCT3_MIN,-INCR_ALGO*IF(V203&gt;10,2,1),0)+IF(AND(X203&gt;GLYCT3_MAX,X202&gt;GLYCT3_MAX,X201&gt;GLYCT3_MAX),INCR_ALGO*IF(V203&gt;10,2,1),0),2),0)</f>
        <v>1</v>
      </c>
      <c r="S204" s="16">
        <v>0</v>
      </c>
      <c r="T204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04" s="21">
        <f>Tableau25[[#This Row],[Algo (S)]]*Tableau25[[#This Row],[Glucides (S)]]/10</f>
        <v>0</v>
      </c>
      <c r="V204" s="21">
        <f>ROUND(2*Tableau25[[#This Row],[Calcul NR (S)]],0)/2+Tableau25[[#This Row],[Correction (S)]]</f>
        <v>0</v>
      </c>
      <c r="W204" s="16">
        <v>10</v>
      </c>
      <c r="X204" s="18">
        <v>100</v>
      </c>
      <c r="Y204" s="21"/>
      <c r="Z204" s="22"/>
    </row>
    <row r="205" spans="1:26" x14ac:dyDescent="0.3">
      <c r="A205" s="36" t="s">
        <v>32</v>
      </c>
      <c r="B205" s="37">
        <v>45494</v>
      </c>
      <c r="C205" s="11">
        <v>100</v>
      </c>
      <c r="D205" s="19">
        <f>MAX(ROUND(D204+IF(I204&lt;GLYCT3_MIN,-INCR_ALGO*IF(H204&gt;10,2,1),0)+IF(AND(I204&gt;=GLYCT3_MAX,I203&gt;=GLYCT3_MAX,I202&gt;=GLYCT3_MAX),INCR_ALGO*IF(H204&gt;10,2,1),0),2),0)</f>
        <v>1</v>
      </c>
      <c r="E205" s="14">
        <v>0</v>
      </c>
      <c r="F205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05" s="29">
        <f>Tableau25[[#This Row],[Algo]]*Tableau25[[#This Row],[Glucides]]/10</f>
        <v>0</v>
      </c>
      <c r="H205" s="19">
        <f>ROUND(2*Tableau25[[#This Row],[Calcul NR]],0)/2+Tableau25[[#This Row],[Correction]]</f>
        <v>0</v>
      </c>
      <c r="I205" s="11">
        <v>100</v>
      </c>
      <c r="J205" s="13">
        <v>100</v>
      </c>
      <c r="K205" s="15">
        <f>MAX(ROUND(K204+IF(P204&lt;GLYCT3_MIN,-INCR_ALGO*IF(O204&gt;10,2,1),0)+IF(AND(P204&gt;=GLYCT3_MAX,P203&gt;=GLYCT3_MAX,P202&gt;=GLYCT3_MAX),INCR_ALGO*IF(O204&gt;10,2,1),0),2),0)</f>
        <v>1</v>
      </c>
      <c r="L205" s="15">
        <v>0</v>
      </c>
      <c r="M205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05" s="20">
        <f>Tableau25[[#This Row],[Algo (M)]]*Tableau25[[#This Row],[Glucides (M)]]/10</f>
        <v>0</v>
      </c>
      <c r="O205" s="20">
        <f>ROUND(2*Tableau25[[#This Row],[Calcul NR (M)]],0)/2+Tableau25[[#This Row],[Correction (M)]]</f>
        <v>0</v>
      </c>
      <c r="P205" s="13">
        <v>100</v>
      </c>
      <c r="Q205" s="18">
        <v>100</v>
      </c>
      <c r="R205" s="16">
        <f>MAX(ROUND(R204+IF(X204&lt;GLYCT3_MIN,-INCR_ALGO*IF(V204&gt;10,2,1),0)+IF(AND(X204&gt;GLYCT3_MAX,X203&gt;GLYCT3_MAX,X202&gt;GLYCT3_MAX),INCR_ALGO*IF(V204&gt;10,2,1),0),2),0)</f>
        <v>1</v>
      </c>
      <c r="S205" s="16">
        <v>0</v>
      </c>
      <c r="T205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05" s="21">
        <f>Tableau25[[#This Row],[Algo (S)]]*Tableau25[[#This Row],[Glucides (S)]]/10</f>
        <v>0</v>
      </c>
      <c r="V205" s="21">
        <f>ROUND(2*Tableau25[[#This Row],[Calcul NR (S)]],0)/2+Tableau25[[#This Row],[Correction (S)]]</f>
        <v>0</v>
      </c>
      <c r="W205" s="16">
        <v>10</v>
      </c>
      <c r="X205" s="18">
        <v>100</v>
      </c>
      <c r="Y205" s="21"/>
      <c r="Z205" s="22"/>
    </row>
    <row r="206" spans="1:26" x14ac:dyDescent="0.3">
      <c r="A206" s="36" t="s">
        <v>28</v>
      </c>
      <c r="B206" s="37">
        <v>45495</v>
      </c>
      <c r="C206" s="11">
        <v>100</v>
      </c>
      <c r="D206" s="19">
        <f>MAX(ROUND(D205+IF(I205&lt;GLYCT3_MIN,-INCR_ALGO*IF(H205&gt;10,2,1),0)+IF(AND(I205&gt;=GLYCT3_MAX,I204&gt;=GLYCT3_MAX,I203&gt;=GLYCT3_MAX),INCR_ALGO*IF(H205&gt;10,2,1),0),2),0)</f>
        <v>1</v>
      </c>
      <c r="E206" s="14">
        <v>0</v>
      </c>
      <c r="F206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06" s="29">
        <f>Tableau25[[#This Row],[Algo]]*Tableau25[[#This Row],[Glucides]]/10</f>
        <v>0</v>
      </c>
      <c r="H206" s="19">
        <f>ROUND(2*Tableau25[[#This Row],[Calcul NR]],0)/2+Tableau25[[#This Row],[Correction]]</f>
        <v>0</v>
      </c>
      <c r="I206" s="11">
        <v>100</v>
      </c>
      <c r="J206" s="13">
        <v>100</v>
      </c>
      <c r="K206" s="15">
        <f>MAX(ROUND(K205+IF(P205&lt;GLYCT3_MIN,-INCR_ALGO*IF(O205&gt;10,2,1),0)+IF(AND(P205&gt;=GLYCT3_MAX,P204&gt;=GLYCT3_MAX,P203&gt;=GLYCT3_MAX),INCR_ALGO*IF(O205&gt;10,2,1),0),2),0)</f>
        <v>1</v>
      </c>
      <c r="L206" s="15">
        <v>0</v>
      </c>
      <c r="M206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06" s="20">
        <f>Tableau25[[#This Row],[Algo (M)]]*Tableau25[[#This Row],[Glucides (M)]]/10</f>
        <v>0</v>
      </c>
      <c r="O206" s="20">
        <f>ROUND(2*Tableau25[[#This Row],[Calcul NR (M)]],0)/2+Tableau25[[#This Row],[Correction (M)]]</f>
        <v>0</v>
      </c>
      <c r="P206" s="13">
        <v>100</v>
      </c>
      <c r="Q206" s="18">
        <v>100</v>
      </c>
      <c r="R206" s="16">
        <f>MAX(ROUND(R205+IF(X205&lt;GLYCT3_MIN,-INCR_ALGO*IF(V205&gt;10,2,1),0)+IF(AND(X205&gt;GLYCT3_MAX,X204&gt;GLYCT3_MAX,X203&gt;GLYCT3_MAX),INCR_ALGO*IF(V205&gt;10,2,1),0),2),0)</f>
        <v>1</v>
      </c>
      <c r="S206" s="16">
        <v>0</v>
      </c>
      <c r="T206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06" s="21">
        <f>Tableau25[[#This Row],[Algo (S)]]*Tableau25[[#This Row],[Glucides (S)]]/10</f>
        <v>0</v>
      </c>
      <c r="V206" s="21">
        <f>ROUND(2*Tableau25[[#This Row],[Calcul NR (S)]],0)/2+Tableau25[[#This Row],[Correction (S)]]</f>
        <v>0</v>
      </c>
      <c r="W206" s="16">
        <v>10</v>
      </c>
      <c r="X206" s="18">
        <v>100</v>
      </c>
      <c r="Y206" s="21"/>
      <c r="Z206" s="22"/>
    </row>
    <row r="207" spans="1:26" x14ac:dyDescent="0.3">
      <c r="A207" s="36" t="s">
        <v>27</v>
      </c>
      <c r="B207" s="37">
        <v>45496</v>
      </c>
      <c r="C207" s="11">
        <v>100</v>
      </c>
      <c r="D207" s="19">
        <f>MAX(ROUND(D206+IF(I206&lt;GLYCT3_MIN,-INCR_ALGO*IF(H206&gt;10,2,1),0)+IF(AND(I206&gt;=GLYCT3_MAX,I205&gt;=GLYCT3_MAX,I204&gt;=GLYCT3_MAX),INCR_ALGO*IF(H206&gt;10,2,1),0),2),0)</f>
        <v>1</v>
      </c>
      <c r="E207" s="14">
        <v>0</v>
      </c>
      <c r="F207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07" s="29">
        <f>Tableau25[[#This Row],[Algo]]*Tableau25[[#This Row],[Glucides]]/10</f>
        <v>0</v>
      </c>
      <c r="H207" s="19">
        <f>ROUND(2*Tableau25[[#This Row],[Calcul NR]],0)/2+Tableau25[[#This Row],[Correction]]</f>
        <v>0</v>
      </c>
      <c r="I207" s="11">
        <v>100</v>
      </c>
      <c r="J207" s="13">
        <v>100</v>
      </c>
      <c r="K207" s="15">
        <f>MAX(ROUND(K206+IF(P206&lt;GLYCT3_MIN,-INCR_ALGO*IF(O206&gt;10,2,1),0)+IF(AND(P206&gt;=GLYCT3_MAX,P205&gt;=GLYCT3_MAX,P204&gt;=GLYCT3_MAX),INCR_ALGO*IF(O206&gt;10,2,1),0),2),0)</f>
        <v>1</v>
      </c>
      <c r="L207" s="15">
        <v>0</v>
      </c>
      <c r="M207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07" s="20">
        <f>Tableau25[[#This Row],[Algo (M)]]*Tableau25[[#This Row],[Glucides (M)]]/10</f>
        <v>0</v>
      </c>
      <c r="O207" s="20">
        <f>ROUND(2*Tableau25[[#This Row],[Calcul NR (M)]],0)/2+Tableau25[[#This Row],[Correction (M)]]</f>
        <v>0</v>
      </c>
      <c r="P207" s="13">
        <v>100</v>
      </c>
      <c r="Q207" s="18">
        <v>100</v>
      </c>
      <c r="R207" s="16">
        <f>MAX(ROUND(R206+IF(X206&lt;GLYCT3_MIN,-INCR_ALGO*IF(V206&gt;10,2,1),0)+IF(AND(X206&gt;GLYCT3_MAX,X205&gt;GLYCT3_MAX,X204&gt;GLYCT3_MAX),INCR_ALGO*IF(V206&gt;10,2,1),0),2),0)</f>
        <v>1</v>
      </c>
      <c r="S207" s="16">
        <v>0</v>
      </c>
      <c r="T207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07" s="21">
        <f>Tableau25[[#This Row],[Algo (S)]]*Tableau25[[#This Row],[Glucides (S)]]/10</f>
        <v>0</v>
      </c>
      <c r="V207" s="21">
        <f>ROUND(2*Tableau25[[#This Row],[Calcul NR (S)]],0)/2+Tableau25[[#This Row],[Correction (S)]]</f>
        <v>0</v>
      </c>
      <c r="W207" s="16">
        <v>10</v>
      </c>
      <c r="X207" s="18">
        <v>100</v>
      </c>
      <c r="Y207" s="21"/>
      <c r="Z207" s="22"/>
    </row>
    <row r="208" spans="1:26" x14ac:dyDescent="0.3">
      <c r="A208" s="36" t="s">
        <v>33</v>
      </c>
      <c r="B208" s="37">
        <v>45497</v>
      </c>
      <c r="C208" s="11">
        <v>100</v>
      </c>
      <c r="D208" s="19">
        <f>MAX(ROUND(D207+IF(I207&lt;GLYCT3_MIN,-INCR_ALGO*IF(H207&gt;10,2,1),0)+IF(AND(I207&gt;=GLYCT3_MAX,I206&gt;=GLYCT3_MAX,I205&gt;=GLYCT3_MAX),INCR_ALGO*IF(H207&gt;10,2,1),0),2),0)</f>
        <v>1</v>
      </c>
      <c r="E208" s="14">
        <v>0</v>
      </c>
      <c r="F208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08" s="29">
        <f>Tableau25[[#This Row],[Algo]]*Tableau25[[#This Row],[Glucides]]/10</f>
        <v>0</v>
      </c>
      <c r="H208" s="19">
        <f>ROUND(2*Tableau25[[#This Row],[Calcul NR]],0)/2+Tableau25[[#This Row],[Correction]]</f>
        <v>0</v>
      </c>
      <c r="I208" s="11">
        <v>100</v>
      </c>
      <c r="J208" s="13">
        <v>100</v>
      </c>
      <c r="K208" s="15">
        <f>MAX(ROUND(K207+IF(P207&lt;GLYCT3_MIN,-INCR_ALGO*IF(O207&gt;10,2,1),0)+IF(AND(P207&gt;=GLYCT3_MAX,P206&gt;=GLYCT3_MAX,P205&gt;=GLYCT3_MAX),INCR_ALGO*IF(O207&gt;10,2,1),0),2),0)</f>
        <v>1</v>
      </c>
      <c r="L208" s="15">
        <v>0</v>
      </c>
      <c r="M208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08" s="20">
        <f>Tableau25[[#This Row],[Algo (M)]]*Tableau25[[#This Row],[Glucides (M)]]/10</f>
        <v>0</v>
      </c>
      <c r="O208" s="20">
        <f>ROUND(2*Tableau25[[#This Row],[Calcul NR (M)]],0)/2+Tableau25[[#This Row],[Correction (M)]]</f>
        <v>0</v>
      </c>
      <c r="P208" s="13">
        <v>100</v>
      </c>
      <c r="Q208" s="18">
        <v>100</v>
      </c>
      <c r="R208" s="16">
        <f>MAX(ROUND(R207+IF(X207&lt;GLYCT3_MIN,-INCR_ALGO*IF(V207&gt;10,2,1),0)+IF(AND(X207&gt;GLYCT3_MAX,X206&gt;GLYCT3_MAX,X205&gt;GLYCT3_MAX),INCR_ALGO*IF(V207&gt;10,2,1),0),2),0)</f>
        <v>1</v>
      </c>
      <c r="S208" s="16">
        <v>0</v>
      </c>
      <c r="T208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08" s="21">
        <f>Tableau25[[#This Row],[Algo (S)]]*Tableau25[[#This Row],[Glucides (S)]]/10</f>
        <v>0</v>
      </c>
      <c r="V208" s="21">
        <f>ROUND(2*Tableau25[[#This Row],[Calcul NR (S)]],0)/2+Tableau25[[#This Row],[Correction (S)]]</f>
        <v>0</v>
      </c>
      <c r="W208" s="16">
        <v>10</v>
      </c>
      <c r="X208" s="18">
        <v>100</v>
      </c>
      <c r="Y208" s="21"/>
      <c r="Z208" s="22"/>
    </row>
    <row r="209" spans="1:26" x14ac:dyDescent="0.3">
      <c r="A209" s="36" t="s">
        <v>29</v>
      </c>
      <c r="B209" s="37">
        <v>45498</v>
      </c>
      <c r="C209" s="11">
        <v>100</v>
      </c>
      <c r="D209" s="19">
        <f>MAX(ROUND(D208+IF(I208&lt;GLYCT3_MIN,-INCR_ALGO*IF(H208&gt;10,2,1),0)+IF(AND(I208&gt;=GLYCT3_MAX,I207&gt;=GLYCT3_MAX,I206&gt;=GLYCT3_MAX),INCR_ALGO*IF(H208&gt;10,2,1),0),2),0)</f>
        <v>1</v>
      </c>
      <c r="E209" s="14">
        <v>0</v>
      </c>
      <c r="F209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09" s="29">
        <f>Tableau25[[#This Row],[Algo]]*Tableau25[[#This Row],[Glucides]]/10</f>
        <v>0</v>
      </c>
      <c r="H209" s="19">
        <f>ROUND(2*Tableau25[[#This Row],[Calcul NR]],0)/2+Tableau25[[#This Row],[Correction]]</f>
        <v>0</v>
      </c>
      <c r="I209" s="11">
        <v>100</v>
      </c>
      <c r="J209" s="13">
        <v>100</v>
      </c>
      <c r="K209" s="15">
        <f>MAX(ROUND(K208+IF(P208&lt;GLYCT3_MIN,-INCR_ALGO*IF(O208&gt;10,2,1),0)+IF(AND(P208&gt;=GLYCT3_MAX,P207&gt;=GLYCT3_MAX,P206&gt;=GLYCT3_MAX),INCR_ALGO*IF(O208&gt;10,2,1),0),2),0)</f>
        <v>1</v>
      </c>
      <c r="L209" s="15">
        <v>0</v>
      </c>
      <c r="M209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09" s="20">
        <f>Tableau25[[#This Row],[Algo (M)]]*Tableau25[[#This Row],[Glucides (M)]]/10</f>
        <v>0</v>
      </c>
      <c r="O209" s="20">
        <f>ROUND(2*Tableau25[[#This Row],[Calcul NR (M)]],0)/2+Tableau25[[#This Row],[Correction (M)]]</f>
        <v>0</v>
      </c>
      <c r="P209" s="13">
        <v>100</v>
      </c>
      <c r="Q209" s="18">
        <v>100</v>
      </c>
      <c r="R209" s="16">
        <f>MAX(ROUND(R208+IF(X208&lt;GLYCT3_MIN,-INCR_ALGO*IF(V208&gt;10,2,1),0)+IF(AND(X208&gt;GLYCT3_MAX,X207&gt;GLYCT3_MAX,X206&gt;GLYCT3_MAX),INCR_ALGO*IF(V208&gt;10,2,1),0),2),0)</f>
        <v>1</v>
      </c>
      <c r="S209" s="16">
        <v>0</v>
      </c>
      <c r="T209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09" s="21">
        <f>Tableau25[[#This Row],[Algo (S)]]*Tableau25[[#This Row],[Glucides (S)]]/10</f>
        <v>0</v>
      </c>
      <c r="V209" s="21">
        <f>ROUND(2*Tableau25[[#This Row],[Calcul NR (S)]],0)/2+Tableau25[[#This Row],[Correction (S)]]</f>
        <v>0</v>
      </c>
      <c r="W209" s="16">
        <v>10</v>
      </c>
      <c r="X209" s="18">
        <v>100</v>
      </c>
      <c r="Y209" s="21"/>
      <c r="Z209" s="22"/>
    </row>
    <row r="210" spans="1:26" x14ac:dyDescent="0.3">
      <c r="A210" s="36" t="s">
        <v>30</v>
      </c>
      <c r="B210" s="37">
        <v>45499</v>
      </c>
      <c r="C210" s="11">
        <v>100</v>
      </c>
      <c r="D210" s="19">
        <f>MAX(ROUND(D209+IF(I209&lt;GLYCT3_MIN,-INCR_ALGO*IF(H209&gt;10,2,1),0)+IF(AND(I209&gt;=GLYCT3_MAX,I208&gt;=GLYCT3_MAX,I207&gt;=GLYCT3_MAX),INCR_ALGO*IF(H209&gt;10,2,1),0),2),0)</f>
        <v>1</v>
      </c>
      <c r="E210" s="14">
        <v>0</v>
      </c>
      <c r="F210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10" s="29">
        <f>Tableau25[[#This Row],[Algo]]*Tableau25[[#This Row],[Glucides]]/10</f>
        <v>0</v>
      </c>
      <c r="H210" s="19">
        <f>ROUND(2*Tableau25[[#This Row],[Calcul NR]],0)/2+Tableau25[[#This Row],[Correction]]</f>
        <v>0</v>
      </c>
      <c r="I210" s="11">
        <v>100</v>
      </c>
      <c r="J210" s="13">
        <v>100</v>
      </c>
      <c r="K210" s="15">
        <f>MAX(ROUND(K209+IF(P209&lt;GLYCT3_MIN,-INCR_ALGO*IF(O209&gt;10,2,1),0)+IF(AND(P209&gt;=GLYCT3_MAX,P208&gt;=GLYCT3_MAX,P207&gt;=GLYCT3_MAX),INCR_ALGO*IF(O209&gt;10,2,1),0),2),0)</f>
        <v>1</v>
      </c>
      <c r="L210" s="15">
        <v>0</v>
      </c>
      <c r="M210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10" s="20">
        <f>Tableau25[[#This Row],[Algo (M)]]*Tableau25[[#This Row],[Glucides (M)]]/10</f>
        <v>0</v>
      </c>
      <c r="O210" s="20">
        <f>ROUND(2*Tableau25[[#This Row],[Calcul NR (M)]],0)/2+Tableau25[[#This Row],[Correction (M)]]</f>
        <v>0</v>
      </c>
      <c r="P210" s="13">
        <v>100</v>
      </c>
      <c r="Q210" s="18">
        <v>100</v>
      </c>
      <c r="R210" s="16">
        <f>MAX(ROUND(R209+IF(X209&lt;GLYCT3_MIN,-INCR_ALGO*IF(V209&gt;10,2,1),0)+IF(AND(X209&gt;GLYCT3_MAX,X208&gt;GLYCT3_MAX,X207&gt;GLYCT3_MAX),INCR_ALGO*IF(V209&gt;10,2,1),0),2),0)</f>
        <v>1</v>
      </c>
      <c r="S210" s="16">
        <v>0</v>
      </c>
      <c r="T210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10" s="21">
        <f>Tableau25[[#This Row],[Algo (S)]]*Tableau25[[#This Row],[Glucides (S)]]/10</f>
        <v>0</v>
      </c>
      <c r="V210" s="21">
        <f>ROUND(2*Tableau25[[#This Row],[Calcul NR (S)]],0)/2+Tableau25[[#This Row],[Correction (S)]]</f>
        <v>0</v>
      </c>
      <c r="W210" s="16">
        <v>10</v>
      </c>
      <c r="X210" s="18">
        <v>100</v>
      </c>
      <c r="Y210" s="21"/>
      <c r="Z210" s="22"/>
    </row>
    <row r="211" spans="1:26" x14ac:dyDescent="0.3">
      <c r="A211" s="36" t="s">
        <v>31</v>
      </c>
      <c r="B211" s="37">
        <v>45500</v>
      </c>
      <c r="C211" s="11">
        <v>100</v>
      </c>
      <c r="D211" s="19">
        <f>MAX(ROUND(D210+IF(I210&lt;GLYCT3_MIN,-INCR_ALGO*IF(H210&gt;10,2,1),0)+IF(AND(I210&gt;=GLYCT3_MAX,I209&gt;=GLYCT3_MAX,I208&gt;=GLYCT3_MAX),INCR_ALGO*IF(H210&gt;10,2,1),0),2),0)</f>
        <v>1</v>
      </c>
      <c r="E211" s="14">
        <v>0</v>
      </c>
      <c r="F211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11" s="29">
        <f>Tableau25[[#This Row],[Algo]]*Tableau25[[#This Row],[Glucides]]/10</f>
        <v>0</v>
      </c>
      <c r="H211" s="19">
        <f>ROUND(2*Tableau25[[#This Row],[Calcul NR]],0)/2+Tableau25[[#This Row],[Correction]]</f>
        <v>0</v>
      </c>
      <c r="I211" s="11">
        <v>100</v>
      </c>
      <c r="J211" s="13">
        <v>100</v>
      </c>
      <c r="K211" s="15">
        <f>MAX(ROUND(K210+IF(P210&lt;GLYCT3_MIN,-INCR_ALGO*IF(O210&gt;10,2,1),0)+IF(AND(P210&gt;=GLYCT3_MAX,P209&gt;=GLYCT3_MAX,P208&gt;=GLYCT3_MAX),INCR_ALGO*IF(O210&gt;10,2,1),0),2),0)</f>
        <v>1</v>
      </c>
      <c r="L211" s="15">
        <v>0</v>
      </c>
      <c r="M211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11" s="20">
        <f>Tableau25[[#This Row],[Algo (M)]]*Tableau25[[#This Row],[Glucides (M)]]/10</f>
        <v>0</v>
      </c>
      <c r="O211" s="20">
        <f>ROUND(2*Tableau25[[#This Row],[Calcul NR (M)]],0)/2+Tableau25[[#This Row],[Correction (M)]]</f>
        <v>0</v>
      </c>
      <c r="P211" s="13">
        <v>100</v>
      </c>
      <c r="Q211" s="18">
        <v>100</v>
      </c>
      <c r="R211" s="16">
        <f>MAX(ROUND(R210+IF(X210&lt;GLYCT3_MIN,-INCR_ALGO*IF(V210&gt;10,2,1),0)+IF(AND(X210&gt;GLYCT3_MAX,X209&gt;GLYCT3_MAX,X208&gt;GLYCT3_MAX),INCR_ALGO*IF(V210&gt;10,2,1),0),2),0)</f>
        <v>1</v>
      </c>
      <c r="S211" s="16">
        <v>0</v>
      </c>
      <c r="T211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11" s="21">
        <f>Tableau25[[#This Row],[Algo (S)]]*Tableau25[[#This Row],[Glucides (S)]]/10</f>
        <v>0</v>
      </c>
      <c r="V211" s="21">
        <f>ROUND(2*Tableau25[[#This Row],[Calcul NR (S)]],0)/2+Tableau25[[#This Row],[Correction (S)]]</f>
        <v>0</v>
      </c>
      <c r="W211" s="16">
        <v>10</v>
      </c>
      <c r="X211" s="18">
        <v>100</v>
      </c>
      <c r="Y211" s="21"/>
      <c r="Z211" s="22"/>
    </row>
    <row r="212" spans="1:26" x14ac:dyDescent="0.3">
      <c r="A212" s="36" t="s">
        <v>32</v>
      </c>
      <c r="B212" s="37">
        <v>45501</v>
      </c>
      <c r="C212" s="11">
        <v>100</v>
      </c>
      <c r="D212" s="19">
        <f>MAX(ROUND(D211+IF(I211&lt;GLYCT3_MIN,-INCR_ALGO*IF(H211&gt;10,2,1),0)+IF(AND(I211&gt;=GLYCT3_MAX,I210&gt;=GLYCT3_MAX,I209&gt;=GLYCT3_MAX),INCR_ALGO*IF(H211&gt;10,2,1),0),2),0)</f>
        <v>1</v>
      </c>
      <c r="E212" s="14">
        <v>0</v>
      </c>
      <c r="F212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12" s="29">
        <f>Tableau25[[#This Row],[Algo]]*Tableau25[[#This Row],[Glucides]]/10</f>
        <v>0</v>
      </c>
      <c r="H212" s="19">
        <f>ROUND(2*Tableau25[[#This Row],[Calcul NR]],0)/2+Tableau25[[#This Row],[Correction]]</f>
        <v>0</v>
      </c>
      <c r="I212" s="11">
        <v>100</v>
      </c>
      <c r="J212" s="13">
        <v>100</v>
      </c>
      <c r="K212" s="15">
        <f>MAX(ROUND(K211+IF(P211&lt;GLYCT3_MIN,-INCR_ALGO*IF(O211&gt;10,2,1),0)+IF(AND(P211&gt;=GLYCT3_MAX,P210&gt;=GLYCT3_MAX,P209&gt;=GLYCT3_MAX),INCR_ALGO*IF(O211&gt;10,2,1),0),2),0)</f>
        <v>1</v>
      </c>
      <c r="L212" s="15">
        <v>0</v>
      </c>
      <c r="M212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12" s="20">
        <f>Tableau25[[#This Row],[Algo (M)]]*Tableau25[[#This Row],[Glucides (M)]]/10</f>
        <v>0</v>
      </c>
      <c r="O212" s="20">
        <f>ROUND(2*Tableau25[[#This Row],[Calcul NR (M)]],0)/2+Tableau25[[#This Row],[Correction (M)]]</f>
        <v>0</v>
      </c>
      <c r="P212" s="13">
        <v>100</v>
      </c>
      <c r="Q212" s="18">
        <v>100</v>
      </c>
      <c r="R212" s="16">
        <f>MAX(ROUND(R211+IF(X211&lt;GLYCT3_MIN,-INCR_ALGO*IF(V211&gt;10,2,1),0)+IF(AND(X211&gt;GLYCT3_MAX,X210&gt;GLYCT3_MAX,X209&gt;GLYCT3_MAX),INCR_ALGO*IF(V211&gt;10,2,1),0),2),0)</f>
        <v>1</v>
      </c>
      <c r="S212" s="16">
        <v>0</v>
      </c>
      <c r="T212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12" s="21">
        <f>Tableau25[[#This Row],[Algo (S)]]*Tableau25[[#This Row],[Glucides (S)]]/10</f>
        <v>0</v>
      </c>
      <c r="V212" s="21">
        <f>ROUND(2*Tableau25[[#This Row],[Calcul NR (S)]],0)/2+Tableau25[[#This Row],[Correction (S)]]</f>
        <v>0</v>
      </c>
      <c r="W212" s="16">
        <v>10</v>
      </c>
      <c r="X212" s="18">
        <v>100</v>
      </c>
      <c r="Y212" s="21"/>
      <c r="Z212" s="22"/>
    </row>
    <row r="213" spans="1:26" x14ac:dyDescent="0.3">
      <c r="A213" s="36" t="s">
        <v>28</v>
      </c>
      <c r="B213" s="37">
        <v>45502</v>
      </c>
      <c r="C213" s="11">
        <v>100</v>
      </c>
      <c r="D213" s="19">
        <f>MAX(ROUND(D212+IF(I212&lt;GLYCT3_MIN,-INCR_ALGO*IF(H212&gt;10,2,1),0)+IF(AND(I212&gt;=GLYCT3_MAX,I211&gt;=GLYCT3_MAX,I210&gt;=GLYCT3_MAX),INCR_ALGO*IF(H212&gt;10,2,1),0),2),0)</f>
        <v>1</v>
      </c>
      <c r="E213" s="14">
        <v>0</v>
      </c>
      <c r="F213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13" s="29">
        <f>Tableau25[[#This Row],[Algo]]*Tableau25[[#This Row],[Glucides]]/10</f>
        <v>0</v>
      </c>
      <c r="H213" s="19">
        <f>ROUND(2*Tableau25[[#This Row],[Calcul NR]],0)/2+Tableau25[[#This Row],[Correction]]</f>
        <v>0</v>
      </c>
      <c r="I213" s="11">
        <v>100</v>
      </c>
      <c r="J213" s="13">
        <v>100</v>
      </c>
      <c r="K213" s="15">
        <f>MAX(ROUND(K212+IF(P212&lt;GLYCT3_MIN,-INCR_ALGO*IF(O212&gt;10,2,1),0)+IF(AND(P212&gt;=GLYCT3_MAX,P211&gt;=GLYCT3_MAX,P210&gt;=GLYCT3_MAX),INCR_ALGO*IF(O212&gt;10,2,1),0),2),0)</f>
        <v>1</v>
      </c>
      <c r="L213" s="15">
        <v>0</v>
      </c>
      <c r="M213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13" s="20">
        <f>Tableau25[[#This Row],[Algo (M)]]*Tableau25[[#This Row],[Glucides (M)]]/10</f>
        <v>0</v>
      </c>
      <c r="O213" s="20">
        <f>ROUND(2*Tableau25[[#This Row],[Calcul NR (M)]],0)/2+Tableau25[[#This Row],[Correction (M)]]</f>
        <v>0</v>
      </c>
      <c r="P213" s="13">
        <v>100</v>
      </c>
      <c r="Q213" s="18">
        <v>100</v>
      </c>
      <c r="R213" s="16">
        <f>MAX(ROUND(R212+IF(X212&lt;GLYCT3_MIN,-INCR_ALGO*IF(V212&gt;10,2,1),0)+IF(AND(X212&gt;GLYCT3_MAX,X211&gt;GLYCT3_MAX,X210&gt;GLYCT3_MAX),INCR_ALGO*IF(V212&gt;10,2,1),0),2),0)</f>
        <v>1</v>
      </c>
      <c r="S213" s="16">
        <v>0</v>
      </c>
      <c r="T213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13" s="21">
        <f>Tableau25[[#This Row],[Algo (S)]]*Tableau25[[#This Row],[Glucides (S)]]/10</f>
        <v>0</v>
      </c>
      <c r="V213" s="21">
        <f>ROUND(2*Tableau25[[#This Row],[Calcul NR (S)]],0)/2+Tableau25[[#This Row],[Correction (S)]]</f>
        <v>0</v>
      </c>
      <c r="W213" s="16">
        <v>10</v>
      </c>
      <c r="X213" s="18">
        <v>100</v>
      </c>
      <c r="Y213" s="21"/>
      <c r="Z213" s="22"/>
    </row>
    <row r="214" spans="1:26" x14ac:dyDescent="0.3">
      <c r="A214" s="36" t="s">
        <v>27</v>
      </c>
      <c r="B214" s="37">
        <v>45503</v>
      </c>
      <c r="C214" s="11">
        <v>100</v>
      </c>
      <c r="D214" s="19">
        <f>MAX(ROUND(D213+IF(I213&lt;GLYCT3_MIN,-INCR_ALGO*IF(H213&gt;10,2,1),0)+IF(AND(I213&gt;=GLYCT3_MAX,I212&gt;=GLYCT3_MAX,I211&gt;=GLYCT3_MAX),INCR_ALGO*IF(H213&gt;10,2,1),0),2),0)</f>
        <v>1</v>
      </c>
      <c r="E214" s="14">
        <v>0</v>
      </c>
      <c r="F214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14" s="29">
        <f>Tableau25[[#This Row],[Algo]]*Tableau25[[#This Row],[Glucides]]/10</f>
        <v>0</v>
      </c>
      <c r="H214" s="19">
        <f>ROUND(2*Tableau25[[#This Row],[Calcul NR]],0)/2+Tableau25[[#This Row],[Correction]]</f>
        <v>0</v>
      </c>
      <c r="I214" s="11">
        <v>100</v>
      </c>
      <c r="J214" s="13">
        <v>100</v>
      </c>
      <c r="K214" s="15">
        <f>MAX(ROUND(K213+IF(P213&lt;GLYCT3_MIN,-INCR_ALGO*IF(O213&gt;10,2,1),0)+IF(AND(P213&gt;=GLYCT3_MAX,P212&gt;=GLYCT3_MAX,P211&gt;=GLYCT3_MAX),INCR_ALGO*IF(O213&gt;10,2,1),0),2),0)</f>
        <v>1</v>
      </c>
      <c r="L214" s="15">
        <v>0</v>
      </c>
      <c r="M214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14" s="20">
        <f>Tableau25[[#This Row],[Algo (M)]]*Tableau25[[#This Row],[Glucides (M)]]/10</f>
        <v>0</v>
      </c>
      <c r="O214" s="20">
        <f>ROUND(2*Tableau25[[#This Row],[Calcul NR (M)]],0)/2+Tableau25[[#This Row],[Correction (M)]]</f>
        <v>0</v>
      </c>
      <c r="P214" s="13">
        <v>100</v>
      </c>
      <c r="Q214" s="18">
        <v>100</v>
      </c>
      <c r="R214" s="16">
        <f>MAX(ROUND(R213+IF(X213&lt;GLYCT3_MIN,-INCR_ALGO*IF(V213&gt;10,2,1),0)+IF(AND(X213&gt;GLYCT3_MAX,X212&gt;GLYCT3_MAX,X211&gt;GLYCT3_MAX),INCR_ALGO*IF(V213&gt;10,2,1),0),2),0)</f>
        <v>1</v>
      </c>
      <c r="S214" s="16">
        <v>0</v>
      </c>
      <c r="T214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14" s="21">
        <f>Tableau25[[#This Row],[Algo (S)]]*Tableau25[[#This Row],[Glucides (S)]]/10</f>
        <v>0</v>
      </c>
      <c r="V214" s="21">
        <f>ROUND(2*Tableau25[[#This Row],[Calcul NR (S)]],0)/2+Tableau25[[#This Row],[Correction (S)]]</f>
        <v>0</v>
      </c>
      <c r="W214" s="16">
        <v>10</v>
      </c>
      <c r="X214" s="18">
        <v>100</v>
      </c>
      <c r="Y214" s="21"/>
      <c r="Z214" s="22"/>
    </row>
    <row r="215" spans="1:26" x14ac:dyDescent="0.3">
      <c r="A215" s="36" t="s">
        <v>33</v>
      </c>
      <c r="B215" s="37">
        <v>45504</v>
      </c>
      <c r="C215" s="11">
        <v>100</v>
      </c>
      <c r="D215" s="19">
        <f>MAX(ROUND(D214+IF(I214&lt;GLYCT3_MIN,-INCR_ALGO*IF(H214&gt;10,2,1),0)+IF(AND(I214&gt;=GLYCT3_MAX,I213&gt;=GLYCT3_MAX,I212&gt;=GLYCT3_MAX),INCR_ALGO*IF(H214&gt;10,2,1),0),2),0)</f>
        <v>1</v>
      </c>
      <c r="E215" s="14">
        <v>0</v>
      </c>
      <c r="F215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15" s="29">
        <f>Tableau25[[#This Row],[Algo]]*Tableau25[[#This Row],[Glucides]]/10</f>
        <v>0</v>
      </c>
      <c r="H215" s="19">
        <f>ROUND(2*Tableau25[[#This Row],[Calcul NR]],0)/2+Tableau25[[#This Row],[Correction]]</f>
        <v>0</v>
      </c>
      <c r="I215" s="11">
        <v>100</v>
      </c>
      <c r="J215" s="13">
        <v>100</v>
      </c>
      <c r="K215" s="15">
        <f>MAX(ROUND(K214+IF(P214&lt;GLYCT3_MIN,-INCR_ALGO*IF(O214&gt;10,2,1),0)+IF(AND(P214&gt;=GLYCT3_MAX,P213&gt;=GLYCT3_MAX,P212&gt;=GLYCT3_MAX),INCR_ALGO*IF(O214&gt;10,2,1),0),2),0)</f>
        <v>1</v>
      </c>
      <c r="L215" s="15">
        <v>0</v>
      </c>
      <c r="M215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15" s="20">
        <f>Tableau25[[#This Row],[Algo (M)]]*Tableau25[[#This Row],[Glucides (M)]]/10</f>
        <v>0</v>
      </c>
      <c r="O215" s="20">
        <f>ROUND(2*Tableau25[[#This Row],[Calcul NR (M)]],0)/2+Tableau25[[#This Row],[Correction (M)]]</f>
        <v>0</v>
      </c>
      <c r="P215" s="13">
        <v>100</v>
      </c>
      <c r="Q215" s="18">
        <v>100</v>
      </c>
      <c r="R215" s="16">
        <f>MAX(ROUND(R214+IF(X214&lt;GLYCT3_MIN,-INCR_ALGO*IF(V214&gt;10,2,1),0)+IF(AND(X214&gt;GLYCT3_MAX,X213&gt;GLYCT3_MAX,X212&gt;GLYCT3_MAX),INCR_ALGO*IF(V214&gt;10,2,1),0),2),0)</f>
        <v>1</v>
      </c>
      <c r="S215" s="16">
        <v>0</v>
      </c>
      <c r="T215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15" s="21">
        <f>Tableau25[[#This Row],[Algo (S)]]*Tableau25[[#This Row],[Glucides (S)]]/10</f>
        <v>0</v>
      </c>
      <c r="V215" s="21">
        <f>ROUND(2*Tableau25[[#This Row],[Calcul NR (S)]],0)/2+Tableau25[[#This Row],[Correction (S)]]</f>
        <v>0</v>
      </c>
      <c r="W215" s="16">
        <v>10</v>
      </c>
      <c r="X215" s="18">
        <v>100</v>
      </c>
      <c r="Y215" s="21"/>
      <c r="Z215" s="22"/>
    </row>
    <row r="216" spans="1:26" x14ac:dyDescent="0.3">
      <c r="A216" s="36" t="s">
        <v>29</v>
      </c>
      <c r="B216" s="37">
        <v>45505</v>
      </c>
      <c r="C216" s="11">
        <v>100</v>
      </c>
      <c r="D216" s="19">
        <f>MAX(ROUND(D215+IF(I215&lt;GLYCT3_MIN,-INCR_ALGO*IF(H215&gt;10,2,1),0)+IF(AND(I215&gt;=GLYCT3_MAX,I214&gt;=GLYCT3_MAX,I213&gt;=GLYCT3_MAX),INCR_ALGO*IF(H215&gt;10,2,1),0),2),0)</f>
        <v>1</v>
      </c>
      <c r="E216" s="14">
        <v>0</v>
      </c>
      <c r="F216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16" s="29">
        <f>Tableau25[[#This Row],[Algo]]*Tableau25[[#This Row],[Glucides]]/10</f>
        <v>0</v>
      </c>
      <c r="H216" s="19">
        <f>ROUND(2*Tableau25[[#This Row],[Calcul NR]],0)/2+Tableau25[[#This Row],[Correction]]</f>
        <v>0</v>
      </c>
      <c r="I216" s="11">
        <v>100</v>
      </c>
      <c r="J216" s="13">
        <v>100</v>
      </c>
      <c r="K216" s="15">
        <f>MAX(ROUND(K215+IF(P215&lt;GLYCT3_MIN,-INCR_ALGO*IF(O215&gt;10,2,1),0)+IF(AND(P215&gt;=GLYCT3_MAX,P214&gt;=GLYCT3_MAX,P213&gt;=GLYCT3_MAX),INCR_ALGO*IF(O215&gt;10,2,1),0),2),0)</f>
        <v>1</v>
      </c>
      <c r="L216" s="15">
        <v>0</v>
      </c>
      <c r="M216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16" s="20">
        <f>Tableau25[[#This Row],[Algo (M)]]*Tableau25[[#This Row],[Glucides (M)]]/10</f>
        <v>0</v>
      </c>
      <c r="O216" s="20">
        <f>ROUND(2*Tableau25[[#This Row],[Calcul NR (M)]],0)/2+Tableau25[[#This Row],[Correction (M)]]</f>
        <v>0</v>
      </c>
      <c r="P216" s="13">
        <v>100</v>
      </c>
      <c r="Q216" s="18">
        <v>100</v>
      </c>
      <c r="R216" s="16">
        <f>MAX(ROUND(R215+IF(X215&lt;GLYCT3_MIN,-INCR_ALGO*IF(V215&gt;10,2,1),0)+IF(AND(X215&gt;GLYCT3_MAX,X214&gt;GLYCT3_MAX,X213&gt;GLYCT3_MAX),INCR_ALGO*IF(V215&gt;10,2,1),0),2),0)</f>
        <v>1</v>
      </c>
      <c r="S216" s="16">
        <v>0</v>
      </c>
      <c r="T216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16" s="21">
        <f>Tableau25[[#This Row],[Algo (S)]]*Tableau25[[#This Row],[Glucides (S)]]/10</f>
        <v>0</v>
      </c>
      <c r="V216" s="21">
        <f>ROUND(2*Tableau25[[#This Row],[Calcul NR (S)]],0)/2+Tableau25[[#This Row],[Correction (S)]]</f>
        <v>0</v>
      </c>
      <c r="W216" s="16">
        <v>10</v>
      </c>
      <c r="X216" s="18">
        <v>100</v>
      </c>
      <c r="Y216" s="21"/>
      <c r="Z216" s="22" t="s">
        <v>43</v>
      </c>
    </row>
    <row r="217" spans="1:26" x14ac:dyDescent="0.3">
      <c r="A217" s="36" t="s">
        <v>30</v>
      </c>
      <c r="B217" s="37">
        <v>45506</v>
      </c>
      <c r="C217" s="11">
        <v>100</v>
      </c>
      <c r="D217" s="19">
        <f>MAX(ROUND(D216+IF(I216&lt;GLYCT3_MIN,-INCR_ALGO*IF(H216&gt;10,2,1),0)+IF(AND(I216&gt;=GLYCT3_MAX,I215&gt;=GLYCT3_MAX,I214&gt;=GLYCT3_MAX),INCR_ALGO*IF(H216&gt;10,2,1),0),2),0)</f>
        <v>1</v>
      </c>
      <c r="E217" s="14">
        <v>0</v>
      </c>
      <c r="F217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17" s="29">
        <f>Tableau25[[#This Row],[Algo]]*Tableau25[[#This Row],[Glucides]]/10</f>
        <v>0</v>
      </c>
      <c r="H217" s="19">
        <f>ROUND(2*Tableau25[[#This Row],[Calcul NR]],0)/2+Tableau25[[#This Row],[Correction]]</f>
        <v>0</v>
      </c>
      <c r="I217" s="11">
        <v>100</v>
      </c>
      <c r="J217" s="13">
        <v>100</v>
      </c>
      <c r="K217" s="15">
        <f>MAX(ROUND(K216+IF(P216&lt;GLYCT3_MIN,-INCR_ALGO*IF(O216&gt;10,2,1),0)+IF(AND(P216&gt;=GLYCT3_MAX,P215&gt;=GLYCT3_MAX,P214&gt;=GLYCT3_MAX),INCR_ALGO*IF(O216&gt;10,2,1),0),2),0)</f>
        <v>1</v>
      </c>
      <c r="L217" s="15">
        <v>0</v>
      </c>
      <c r="M217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17" s="20">
        <f>Tableau25[[#This Row],[Algo (M)]]*Tableau25[[#This Row],[Glucides (M)]]/10</f>
        <v>0</v>
      </c>
      <c r="O217" s="20">
        <f>ROUND(2*Tableau25[[#This Row],[Calcul NR (M)]],0)/2+Tableau25[[#This Row],[Correction (M)]]</f>
        <v>0</v>
      </c>
      <c r="P217" s="13">
        <v>100</v>
      </c>
      <c r="Q217" s="18">
        <v>100</v>
      </c>
      <c r="R217" s="16">
        <f>MAX(ROUND(R216+IF(X216&lt;GLYCT3_MIN,-INCR_ALGO*IF(V216&gt;10,2,1),0)+IF(AND(X216&gt;GLYCT3_MAX,X215&gt;GLYCT3_MAX,X214&gt;GLYCT3_MAX),INCR_ALGO*IF(V216&gt;10,2,1),0),2),0)</f>
        <v>1</v>
      </c>
      <c r="S217" s="16">
        <v>0</v>
      </c>
      <c r="T217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17" s="21">
        <f>Tableau25[[#This Row],[Algo (S)]]*Tableau25[[#This Row],[Glucides (S)]]/10</f>
        <v>0</v>
      </c>
      <c r="V217" s="21">
        <f>ROUND(2*Tableau25[[#This Row],[Calcul NR (S)]],0)/2+Tableau25[[#This Row],[Correction (S)]]</f>
        <v>0</v>
      </c>
      <c r="W217" s="16">
        <v>10</v>
      </c>
      <c r="X217" s="18">
        <v>100</v>
      </c>
      <c r="Y217" s="21"/>
      <c r="Z217" s="22"/>
    </row>
    <row r="218" spans="1:26" x14ac:dyDescent="0.3">
      <c r="A218" s="36" t="s">
        <v>31</v>
      </c>
      <c r="B218" s="37">
        <v>45507</v>
      </c>
      <c r="C218" s="11">
        <v>100</v>
      </c>
      <c r="D218" s="19">
        <f>MAX(ROUND(D217+IF(I217&lt;GLYCT3_MIN,-INCR_ALGO*IF(H217&gt;10,2,1),0)+IF(AND(I217&gt;=GLYCT3_MAX,I216&gt;=GLYCT3_MAX,I215&gt;=GLYCT3_MAX),INCR_ALGO*IF(H217&gt;10,2,1),0),2),0)</f>
        <v>1</v>
      </c>
      <c r="E218" s="14">
        <v>0</v>
      </c>
      <c r="F218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18" s="29">
        <f>Tableau25[[#This Row],[Algo]]*Tableau25[[#This Row],[Glucides]]/10</f>
        <v>0</v>
      </c>
      <c r="H218" s="19">
        <f>ROUND(2*Tableau25[[#This Row],[Calcul NR]],0)/2+Tableau25[[#This Row],[Correction]]</f>
        <v>0</v>
      </c>
      <c r="I218" s="11">
        <v>100</v>
      </c>
      <c r="J218" s="13">
        <v>100</v>
      </c>
      <c r="K218" s="15">
        <f>MAX(ROUND(K217+IF(P217&lt;GLYCT3_MIN,-INCR_ALGO*IF(O217&gt;10,2,1),0)+IF(AND(P217&gt;=GLYCT3_MAX,P216&gt;=GLYCT3_MAX,P215&gt;=GLYCT3_MAX),INCR_ALGO*IF(O217&gt;10,2,1),0),2),0)</f>
        <v>1</v>
      </c>
      <c r="L218" s="15">
        <v>0</v>
      </c>
      <c r="M218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18" s="20">
        <f>Tableau25[[#This Row],[Algo (M)]]*Tableau25[[#This Row],[Glucides (M)]]/10</f>
        <v>0</v>
      </c>
      <c r="O218" s="20">
        <f>ROUND(2*Tableau25[[#This Row],[Calcul NR (M)]],0)/2+Tableau25[[#This Row],[Correction (M)]]</f>
        <v>0</v>
      </c>
      <c r="P218" s="13">
        <v>100</v>
      </c>
      <c r="Q218" s="18">
        <v>100</v>
      </c>
      <c r="R218" s="16">
        <f>MAX(ROUND(R217+IF(X217&lt;GLYCT3_MIN,-INCR_ALGO*IF(V217&gt;10,2,1),0)+IF(AND(X217&gt;GLYCT3_MAX,X216&gt;GLYCT3_MAX,X215&gt;GLYCT3_MAX),INCR_ALGO*IF(V217&gt;10,2,1),0),2),0)</f>
        <v>1</v>
      </c>
      <c r="S218" s="16">
        <v>0</v>
      </c>
      <c r="T218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18" s="21">
        <f>Tableau25[[#This Row],[Algo (S)]]*Tableau25[[#This Row],[Glucides (S)]]/10</f>
        <v>0</v>
      </c>
      <c r="V218" s="21">
        <f>ROUND(2*Tableau25[[#This Row],[Calcul NR (S)]],0)/2+Tableau25[[#This Row],[Correction (S)]]</f>
        <v>0</v>
      </c>
      <c r="W218" s="16">
        <v>10</v>
      </c>
      <c r="X218" s="18">
        <v>100</v>
      </c>
      <c r="Y218" s="21"/>
      <c r="Z218" s="22"/>
    </row>
    <row r="219" spans="1:26" x14ac:dyDescent="0.3">
      <c r="A219" s="36" t="s">
        <v>32</v>
      </c>
      <c r="B219" s="37">
        <v>45508</v>
      </c>
      <c r="C219" s="11">
        <v>100</v>
      </c>
      <c r="D219" s="19">
        <f>MAX(ROUND(D218+IF(I218&lt;GLYCT3_MIN,-INCR_ALGO*IF(H218&gt;10,2,1),0)+IF(AND(I218&gt;=GLYCT3_MAX,I217&gt;=GLYCT3_MAX,I216&gt;=GLYCT3_MAX),INCR_ALGO*IF(H218&gt;10,2,1),0),2),0)</f>
        <v>1</v>
      </c>
      <c r="E219" s="14">
        <v>0</v>
      </c>
      <c r="F219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19" s="29">
        <f>Tableau25[[#This Row],[Algo]]*Tableau25[[#This Row],[Glucides]]/10</f>
        <v>0</v>
      </c>
      <c r="H219" s="19">
        <f>ROUND(2*Tableau25[[#This Row],[Calcul NR]],0)/2+Tableau25[[#This Row],[Correction]]</f>
        <v>0</v>
      </c>
      <c r="I219" s="11">
        <v>100</v>
      </c>
      <c r="J219" s="13">
        <v>100</v>
      </c>
      <c r="K219" s="15">
        <f>MAX(ROUND(K218+IF(P218&lt;GLYCT3_MIN,-INCR_ALGO*IF(O218&gt;10,2,1),0)+IF(AND(P218&gt;=GLYCT3_MAX,P217&gt;=GLYCT3_MAX,P216&gt;=GLYCT3_MAX),INCR_ALGO*IF(O218&gt;10,2,1),0),2),0)</f>
        <v>1</v>
      </c>
      <c r="L219" s="15">
        <v>0</v>
      </c>
      <c r="M219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19" s="20">
        <f>Tableau25[[#This Row],[Algo (M)]]*Tableau25[[#This Row],[Glucides (M)]]/10</f>
        <v>0</v>
      </c>
      <c r="O219" s="20">
        <f>ROUND(2*Tableau25[[#This Row],[Calcul NR (M)]],0)/2+Tableau25[[#This Row],[Correction (M)]]</f>
        <v>0</v>
      </c>
      <c r="P219" s="13">
        <v>100</v>
      </c>
      <c r="Q219" s="18">
        <v>100</v>
      </c>
      <c r="R219" s="16">
        <f>MAX(ROUND(R218+IF(X218&lt;GLYCT3_MIN,-INCR_ALGO*IF(V218&gt;10,2,1),0)+IF(AND(X218&gt;GLYCT3_MAX,X217&gt;GLYCT3_MAX,X216&gt;GLYCT3_MAX),INCR_ALGO*IF(V218&gt;10,2,1),0),2),0)</f>
        <v>1</v>
      </c>
      <c r="S219" s="16">
        <v>0</v>
      </c>
      <c r="T219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19" s="21">
        <f>Tableau25[[#This Row],[Algo (S)]]*Tableau25[[#This Row],[Glucides (S)]]/10</f>
        <v>0</v>
      </c>
      <c r="V219" s="21">
        <f>ROUND(2*Tableau25[[#This Row],[Calcul NR (S)]],0)/2+Tableau25[[#This Row],[Correction (S)]]</f>
        <v>0</v>
      </c>
      <c r="W219" s="16">
        <v>10</v>
      </c>
      <c r="X219" s="18">
        <v>100</v>
      </c>
      <c r="Y219" s="21"/>
      <c r="Z219" s="22"/>
    </row>
    <row r="220" spans="1:26" x14ac:dyDescent="0.3">
      <c r="A220" s="36" t="s">
        <v>28</v>
      </c>
      <c r="B220" s="37">
        <v>45509</v>
      </c>
      <c r="C220" s="11">
        <v>100</v>
      </c>
      <c r="D220" s="19">
        <f>MAX(ROUND(D219+IF(I219&lt;GLYCT3_MIN,-INCR_ALGO*IF(H219&gt;10,2,1),0)+IF(AND(I219&gt;=GLYCT3_MAX,I218&gt;=GLYCT3_MAX,I217&gt;=GLYCT3_MAX),INCR_ALGO*IF(H219&gt;10,2,1),0),2),0)</f>
        <v>1</v>
      </c>
      <c r="E220" s="14">
        <v>0</v>
      </c>
      <c r="F220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20" s="29">
        <f>Tableau25[[#This Row],[Algo]]*Tableau25[[#This Row],[Glucides]]/10</f>
        <v>0</v>
      </c>
      <c r="H220" s="19">
        <f>ROUND(2*Tableau25[[#This Row],[Calcul NR]],0)/2+Tableau25[[#This Row],[Correction]]</f>
        <v>0</v>
      </c>
      <c r="I220" s="11">
        <v>100</v>
      </c>
      <c r="J220" s="13">
        <v>100</v>
      </c>
      <c r="K220" s="15">
        <f>MAX(ROUND(K219+IF(P219&lt;GLYCT3_MIN,-INCR_ALGO*IF(O219&gt;10,2,1),0)+IF(AND(P219&gt;=GLYCT3_MAX,P218&gt;=GLYCT3_MAX,P217&gt;=GLYCT3_MAX),INCR_ALGO*IF(O219&gt;10,2,1),0),2),0)</f>
        <v>1</v>
      </c>
      <c r="L220" s="15">
        <v>0</v>
      </c>
      <c r="M220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20" s="20">
        <f>Tableau25[[#This Row],[Algo (M)]]*Tableau25[[#This Row],[Glucides (M)]]/10</f>
        <v>0</v>
      </c>
      <c r="O220" s="20">
        <f>ROUND(2*Tableau25[[#This Row],[Calcul NR (M)]],0)/2+Tableau25[[#This Row],[Correction (M)]]</f>
        <v>0</v>
      </c>
      <c r="P220" s="13">
        <v>100</v>
      </c>
      <c r="Q220" s="18">
        <v>100</v>
      </c>
      <c r="R220" s="16">
        <f>MAX(ROUND(R219+IF(X219&lt;GLYCT3_MIN,-INCR_ALGO*IF(V219&gt;10,2,1),0)+IF(AND(X219&gt;GLYCT3_MAX,X218&gt;GLYCT3_MAX,X217&gt;GLYCT3_MAX),INCR_ALGO*IF(V219&gt;10,2,1),0),2),0)</f>
        <v>1</v>
      </c>
      <c r="S220" s="16">
        <v>0</v>
      </c>
      <c r="T220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20" s="21">
        <f>Tableau25[[#This Row],[Algo (S)]]*Tableau25[[#This Row],[Glucides (S)]]/10</f>
        <v>0</v>
      </c>
      <c r="V220" s="21">
        <f>ROUND(2*Tableau25[[#This Row],[Calcul NR (S)]],0)/2+Tableau25[[#This Row],[Correction (S)]]</f>
        <v>0</v>
      </c>
      <c r="W220" s="16">
        <v>10</v>
      </c>
      <c r="X220" s="18">
        <v>100</v>
      </c>
      <c r="Y220" s="21"/>
      <c r="Z220" s="22"/>
    </row>
    <row r="221" spans="1:26" x14ac:dyDescent="0.3">
      <c r="A221" s="36" t="s">
        <v>27</v>
      </c>
      <c r="B221" s="37">
        <v>45510</v>
      </c>
      <c r="C221" s="11">
        <v>100</v>
      </c>
      <c r="D221" s="19">
        <f>MAX(ROUND(D220+IF(I220&lt;GLYCT3_MIN,-INCR_ALGO*IF(H220&gt;10,2,1),0)+IF(AND(I220&gt;=GLYCT3_MAX,I219&gt;=GLYCT3_MAX,I218&gt;=GLYCT3_MAX),INCR_ALGO*IF(H220&gt;10,2,1),0),2),0)</f>
        <v>1</v>
      </c>
      <c r="E221" s="14">
        <v>0</v>
      </c>
      <c r="F221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21" s="29">
        <f>Tableau25[[#This Row],[Algo]]*Tableau25[[#This Row],[Glucides]]/10</f>
        <v>0</v>
      </c>
      <c r="H221" s="19">
        <f>ROUND(2*Tableau25[[#This Row],[Calcul NR]],0)/2+Tableau25[[#This Row],[Correction]]</f>
        <v>0</v>
      </c>
      <c r="I221" s="11">
        <v>100</v>
      </c>
      <c r="J221" s="13">
        <v>100</v>
      </c>
      <c r="K221" s="15">
        <f>MAX(ROUND(K220+IF(P220&lt;GLYCT3_MIN,-INCR_ALGO*IF(O220&gt;10,2,1),0)+IF(AND(P220&gt;=GLYCT3_MAX,P219&gt;=GLYCT3_MAX,P218&gt;=GLYCT3_MAX),INCR_ALGO*IF(O220&gt;10,2,1),0),2),0)</f>
        <v>1</v>
      </c>
      <c r="L221" s="15">
        <v>0</v>
      </c>
      <c r="M221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21" s="20">
        <f>Tableau25[[#This Row],[Algo (M)]]*Tableau25[[#This Row],[Glucides (M)]]/10</f>
        <v>0</v>
      </c>
      <c r="O221" s="20">
        <f>ROUND(2*Tableau25[[#This Row],[Calcul NR (M)]],0)/2+Tableau25[[#This Row],[Correction (M)]]</f>
        <v>0</v>
      </c>
      <c r="P221" s="13">
        <v>100</v>
      </c>
      <c r="Q221" s="18">
        <v>100</v>
      </c>
      <c r="R221" s="16">
        <f>MAX(ROUND(R220+IF(X220&lt;GLYCT3_MIN,-INCR_ALGO*IF(V220&gt;10,2,1),0)+IF(AND(X220&gt;GLYCT3_MAX,X219&gt;GLYCT3_MAX,X218&gt;GLYCT3_MAX),INCR_ALGO*IF(V220&gt;10,2,1),0),2),0)</f>
        <v>1</v>
      </c>
      <c r="S221" s="16">
        <v>0</v>
      </c>
      <c r="T221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21" s="21">
        <f>Tableau25[[#This Row],[Algo (S)]]*Tableau25[[#This Row],[Glucides (S)]]/10</f>
        <v>0</v>
      </c>
      <c r="V221" s="21">
        <f>ROUND(2*Tableau25[[#This Row],[Calcul NR (S)]],0)/2+Tableau25[[#This Row],[Correction (S)]]</f>
        <v>0</v>
      </c>
      <c r="W221" s="16">
        <v>10</v>
      </c>
      <c r="X221" s="18">
        <v>100</v>
      </c>
      <c r="Y221" s="21"/>
      <c r="Z221" s="22"/>
    </row>
    <row r="222" spans="1:26" x14ac:dyDescent="0.3">
      <c r="A222" s="36" t="s">
        <v>33</v>
      </c>
      <c r="B222" s="37">
        <v>45511</v>
      </c>
      <c r="C222" s="11">
        <v>100</v>
      </c>
      <c r="D222" s="19">
        <f>MAX(ROUND(D221+IF(I221&lt;GLYCT3_MIN,-INCR_ALGO*IF(H221&gt;10,2,1),0)+IF(AND(I221&gt;=GLYCT3_MAX,I220&gt;=GLYCT3_MAX,I219&gt;=GLYCT3_MAX),INCR_ALGO*IF(H221&gt;10,2,1),0),2),0)</f>
        <v>1</v>
      </c>
      <c r="E222" s="14">
        <v>0</v>
      </c>
      <c r="F222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22" s="29">
        <f>Tableau25[[#This Row],[Algo]]*Tableau25[[#This Row],[Glucides]]/10</f>
        <v>0</v>
      </c>
      <c r="H222" s="19">
        <f>ROUND(2*Tableau25[[#This Row],[Calcul NR]],0)/2+Tableau25[[#This Row],[Correction]]</f>
        <v>0</v>
      </c>
      <c r="I222" s="11">
        <v>100</v>
      </c>
      <c r="J222" s="13">
        <v>100</v>
      </c>
      <c r="K222" s="15">
        <f>MAX(ROUND(K221+IF(P221&lt;GLYCT3_MIN,-INCR_ALGO*IF(O221&gt;10,2,1),0)+IF(AND(P221&gt;=GLYCT3_MAX,P220&gt;=GLYCT3_MAX,P219&gt;=GLYCT3_MAX),INCR_ALGO*IF(O221&gt;10,2,1),0),2),0)</f>
        <v>1</v>
      </c>
      <c r="L222" s="15">
        <v>0</v>
      </c>
      <c r="M222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22" s="20">
        <f>Tableau25[[#This Row],[Algo (M)]]*Tableau25[[#This Row],[Glucides (M)]]/10</f>
        <v>0</v>
      </c>
      <c r="O222" s="20">
        <f>ROUND(2*Tableau25[[#This Row],[Calcul NR (M)]],0)/2+Tableau25[[#This Row],[Correction (M)]]</f>
        <v>0</v>
      </c>
      <c r="P222" s="13">
        <v>100</v>
      </c>
      <c r="Q222" s="18">
        <v>100</v>
      </c>
      <c r="R222" s="16">
        <f>MAX(ROUND(R221+IF(X221&lt;GLYCT3_MIN,-INCR_ALGO*IF(V221&gt;10,2,1),0)+IF(AND(X221&gt;GLYCT3_MAX,X220&gt;GLYCT3_MAX,X219&gt;GLYCT3_MAX),INCR_ALGO*IF(V221&gt;10,2,1),0),2),0)</f>
        <v>1</v>
      </c>
      <c r="S222" s="16">
        <v>0</v>
      </c>
      <c r="T222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22" s="21">
        <f>Tableau25[[#This Row],[Algo (S)]]*Tableau25[[#This Row],[Glucides (S)]]/10</f>
        <v>0</v>
      </c>
      <c r="V222" s="21">
        <f>ROUND(2*Tableau25[[#This Row],[Calcul NR (S)]],0)/2+Tableau25[[#This Row],[Correction (S)]]</f>
        <v>0</v>
      </c>
      <c r="W222" s="16">
        <v>10</v>
      </c>
      <c r="X222" s="18">
        <v>100</v>
      </c>
      <c r="Y222" s="21"/>
      <c r="Z222" s="22"/>
    </row>
    <row r="223" spans="1:26" x14ac:dyDescent="0.3">
      <c r="A223" s="36" t="s">
        <v>29</v>
      </c>
      <c r="B223" s="37">
        <v>45512</v>
      </c>
      <c r="C223" s="11">
        <v>100</v>
      </c>
      <c r="D223" s="19">
        <f>MAX(ROUND(D222+IF(I222&lt;GLYCT3_MIN,-INCR_ALGO*IF(H222&gt;10,2,1),0)+IF(AND(I222&gt;=GLYCT3_MAX,I221&gt;=GLYCT3_MAX,I220&gt;=GLYCT3_MAX),INCR_ALGO*IF(H222&gt;10,2,1),0),2),0)</f>
        <v>1</v>
      </c>
      <c r="E223" s="14">
        <v>0</v>
      </c>
      <c r="F223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23" s="29">
        <f>Tableau25[[#This Row],[Algo]]*Tableau25[[#This Row],[Glucides]]/10</f>
        <v>0</v>
      </c>
      <c r="H223" s="19">
        <f>ROUND(2*Tableau25[[#This Row],[Calcul NR]],0)/2+Tableau25[[#This Row],[Correction]]</f>
        <v>0</v>
      </c>
      <c r="I223" s="11">
        <v>100</v>
      </c>
      <c r="J223" s="13">
        <v>100</v>
      </c>
      <c r="K223" s="15">
        <f>MAX(ROUND(K222+IF(P222&lt;GLYCT3_MIN,-INCR_ALGO*IF(O222&gt;10,2,1),0)+IF(AND(P222&gt;=GLYCT3_MAX,P221&gt;=GLYCT3_MAX,P220&gt;=GLYCT3_MAX),INCR_ALGO*IF(O222&gt;10,2,1),0),2),0)</f>
        <v>1</v>
      </c>
      <c r="L223" s="15">
        <v>0</v>
      </c>
      <c r="M223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23" s="20">
        <f>Tableau25[[#This Row],[Algo (M)]]*Tableau25[[#This Row],[Glucides (M)]]/10</f>
        <v>0</v>
      </c>
      <c r="O223" s="20">
        <f>ROUND(2*Tableau25[[#This Row],[Calcul NR (M)]],0)/2+Tableau25[[#This Row],[Correction (M)]]</f>
        <v>0</v>
      </c>
      <c r="P223" s="13">
        <v>100</v>
      </c>
      <c r="Q223" s="18">
        <v>100</v>
      </c>
      <c r="R223" s="16">
        <f>MAX(ROUND(R222+IF(X222&lt;GLYCT3_MIN,-INCR_ALGO*IF(V222&gt;10,2,1),0)+IF(AND(X222&gt;GLYCT3_MAX,X221&gt;GLYCT3_MAX,X220&gt;GLYCT3_MAX),INCR_ALGO*IF(V222&gt;10,2,1),0),2),0)</f>
        <v>1</v>
      </c>
      <c r="S223" s="16">
        <v>0</v>
      </c>
      <c r="T223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23" s="21">
        <f>Tableau25[[#This Row],[Algo (S)]]*Tableau25[[#This Row],[Glucides (S)]]/10</f>
        <v>0</v>
      </c>
      <c r="V223" s="21">
        <f>ROUND(2*Tableau25[[#This Row],[Calcul NR (S)]],0)/2+Tableau25[[#This Row],[Correction (S)]]</f>
        <v>0</v>
      </c>
      <c r="W223" s="16">
        <v>10</v>
      </c>
      <c r="X223" s="18">
        <v>100</v>
      </c>
      <c r="Y223" s="21"/>
      <c r="Z223" s="22"/>
    </row>
    <row r="224" spans="1:26" x14ac:dyDescent="0.3">
      <c r="A224" s="36" t="s">
        <v>30</v>
      </c>
      <c r="B224" s="37">
        <v>45513</v>
      </c>
      <c r="C224" s="11">
        <v>100</v>
      </c>
      <c r="D224" s="19">
        <f>MAX(ROUND(D223+IF(I223&lt;GLYCT3_MIN,-INCR_ALGO*IF(H223&gt;10,2,1),0)+IF(AND(I223&gt;=GLYCT3_MAX,I222&gt;=GLYCT3_MAX,I221&gt;=GLYCT3_MAX),INCR_ALGO*IF(H223&gt;10,2,1),0),2),0)</f>
        <v>1</v>
      </c>
      <c r="E224" s="14">
        <v>0</v>
      </c>
      <c r="F224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24" s="29">
        <f>Tableau25[[#This Row],[Algo]]*Tableau25[[#This Row],[Glucides]]/10</f>
        <v>0</v>
      </c>
      <c r="H224" s="19">
        <f>ROUND(2*Tableau25[[#This Row],[Calcul NR]],0)/2+Tableau25[[#This Row],[Correction]]</f>
        <v>0</v>
      </c>
      <c r="I224" s="11">
        <v>100</v>
      </c>
      <c r="J224" s="13">
        <v>100</v>
      </c>
      <c r="K224" s="15">
        <f>MAX(ROUND(K223+IF(P223&lt;GLYCT3_MIN,-INCR_ALGO*IF(O223&gt;10,2,1),0)+IF(AND(P223&gt;=GLYCT3_MAX,P222&gt;=GLYCT3_MAX,P221&gt;=GLYCT3_MAX),INCR_ALGO*IF(O223&gt;10,2,1),0),2),0)</f>
        <v>1</v>
      </c>
      <c r="L224" s="15">
        <v>0</v>
      </c>
      <c r="M224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24" s="20">
        <f>Tableau25[[#This Row],[Algo (M)]]*Tableau25[[#This Row],[Glucides (M)]]/10</f>
        <v>0</v>
      </c>
      <c r="O224" s="20">
        <f>ROUND(2*Tableau25[[#This Row],[Calcul NR (M)]],0)/2+Tableau25[[#This Row],[Correction (M)]]</f>
        <v>0</v>
      </c>
      <c r="P224" s="13">
        <v>100</v>
      </c>
      <c r="Q224" s="18">
        <v>100</v>
      </c>
      <c r="R224" s="16">
        <f>MAX(ROUND(R223+IF(X223&lt;GLYCT3_MIN,-INCR_ALGO*IF(V223&gt;10,2,1),0)+IF(AND(X223&gt;GLYCT3_MAX,X222&gt;GLYCT3_MAX,X221&gt;GLYCT3_MAX),INCR_ALGO*IF(V223&gt;10,2,1),0),2),0)</f>
        <v>1</v>
      </c>
      <c r="S224" s="16">
        <v>0</v>
      </c>
      <c r="T224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24" s="21">
        <f>Tableau25[[#This Row],[Algo (S)]]*Tableau25[[#This Row],[Glucides (S)]]/10</f>
        <v>0</v>
      </c>
      <c r="V224" s="21">
        <f>ROUND(2*Tableau25[[#This Row],[Calcul NR (S)]],0)/2+Tableau25[[#This Row],[Correction (S)]]</f>
        <v>0</v>
      </c>
      <c r="W224" s="16">
        <v>10</v>
      </c>
      <c r="X224" s="18">
        <v>100</v>
      </c>
      <c r="Y224" s="21"/>
      <c r="Z224" s="22"/>
    </row>
    <row r="225" spans="1:26" x14ac:dyDescent="0.3">
      <c r="A225" s="36" t="s">
        <v>31</v>
      </c>
      <c r="B225" s="37">
        <v>45514</v>
      </c>
      <c r="C225" s="11">
        <v>100</v>
      </c>
      <c r="D225" s="19">
        <f>MAX(ROUND(D224+IF(I224&lt;GLYCT3_MIN,-INCR_ALGO*IF(H224&gt;10,2,1),0)+IF(AND(I224&gt;=GLYCT3_MAX,I223&gt;=GLYCT3_MAX,I222&gt;=GLYCT3_MAX),INCR_ALGO*IF(H224&gt;10,2,1),0),2),0)</f>
        <v>1</v>
      </c>
      <c r="E225" s="14">
        <v>0</v>
      </c>
      <c r="F225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25" s="29">
        <f>Tableau25[[#This Row],[Algo]]*Tableau25[[#This Row],[Glucides]]/10</f>
        <v>0</v>
      </c>
      <c r="H225" s="19">
        <f>ROUND(2*Tableau25[[#This Row],[Calcul NR]],0)/2+Tableau25[[#This Row],[Correction]]</f>
        <v>0</v>
      </c>
      <c r="I225" s="11">
        <v>100</v>
      </c>
      <c r="J225" s="13">
        <v>100</v>
      </c>
      <c r="K225" s="15">
        <f>MAX(ROUND(K224+IF(P224&lt;GLYCT3_MIN,-INCR_ALGO*IF(O224&gt;10,2,1),0)+IF(AND(P224&gt;=GLYCT3_MAX,P223&gt;=GLYCT3_MAX,P222&gt;=GLYCT3_MAX),INCR_ALGO*IF(O224&gt;10,2,1),0),2),0)</f>
        <v>1</v>
      </c>
      <c r="L225" s="15">
        <v>0</v>
      </c>
      <c r="M225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25" s="20">
        <f>Tableau25[[#This Row],[Algo (M)]]*Tableau25[[#This Row],[Glucides (M)]]/10</f>
        <v>0</v>
      </c>
      <c r="O225" s="20">
        <f>ROUND(2*Tableau25[[#This Row],[Calcul NR (M)]],0)/2+Tableau25[[#This Row],[Correction (M)]]</f>
        <v>0</v>
      </c>
      <c r="P225" s="13">
        <v>100</v>
      </c>
      <c r="Q225" s="18">
        <v>100</v>
      </c>
      <c r="R225" s="16">
        <f>MAX(ROUND(R224+IF(X224&lt;GLYCT3_MIN,-INCR_ALGO*IF(V224&gt;10,2,1),0)+IF(AND(X224&gt;GLYCT3_MAX,X223&gt;GLYCT3_MAX,X222&gt;GLYCT3_MAX),INCR_ALGO*IF(V224&gt;10,2,1),0),2),0)</f>
        <v>1</v>
      </c>
      <c r="S225" s="16">
        <v>0</v>
      </c>
      <c r="T225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25" s="21">
        <f>Tableau25[[#This Row],[Algo (S)]]*Tableau25[[#This Row],[Glucides (S)]]/10</f>
        <v>0</v>
      </c>
      <c r="V225" s="21">
        <f>ROUND(2*Tableau25[[#This Row],[Calcul NR (S)]],0)/2+Tableau25[[#This Row],[Correction (S)]]</f>
        <v>0</v>
      </c>
      <c r="W225" s="16">
        <v>10</v>
      </c>
      <c r="X225" s="18">
        <v>100</v>
      </c>
      <c r="Y225" s="21"/>
      <c r="Z225" s="22"/>
    </row>
    <row r="226" spans="1:26" x14ac:dyDescent="0.3">
      <c r="A226" s="36" t="s">
        <v>32</v>
      </c>
      <c r="B226" s="37">
        <v>45515</v>
      </c>
      <c r="C226" s="11">
        <v>100</v>
      </c>
      <c r="D226" s="19">
        <f>MAX(ROUND(D225+IF(I225&lt;GLYCT3_MIN,-INCR_ALGO*IF(H225&gt;10,2,1),0)+IF(AND(I225&gt;=GLYCT3_MAX,I224&gt;=GLYCT3_MAX,I223&gt;=GLYCT3_MAX),INCR_ALGO*IF(H225&gt;10,2,1),0),2),0)</f>
        <v>1</v>
      </c>
      <c r="E226" s="14">
        <v>0</v>
      </c>
      <c r="F226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26" s="29">
        <f>Tableau25[[#This Row],[Algo]]*Tableau25[[#This Row],[Glucides]]/10</f>
        <v>0</v>
      </c>
      <c r="H226" s="19">
        <f>ROUND(2*Tableau25[[#This Row],[Calcul NR]],0)/2+Tableau25[[#This Row],[Correction]]</f>
        <v>0</v>
      </c>
      <c r="I226" s="11">
        <v>100</v>
      </c>
      <c r="J226" s="13">
        <v>100</v>
      </c>
      <c r="K226" s="15">
        <f>MAX(ROUND(K225+IF(P225&lt;GLYCT3_MIN,-INCR_ALGO*IF(O225&gt;10,2,1),0)+IF(AND(P225&gt;=GLYCT3_MAX,P224&gt;=GLYCT3_MAX,P223&gt;=GLYCT3_MAX),INCR_ALGO*IF(O225&gt;10,2,1),0),2),0)</f>
        <v>1</v>
      </c>
      <c r="L226" s="15">
        <v>0</v>
      </c>
      <c r="M226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26" s="20">
        <f>Tableau25[[#This Row],[Algo (M)]]*Tableau25[[#This Row],[Glucides (M)]]/10</f>
        <v>0</v>
      </c>
      <c r="O226" s="20">
        <f>ROUND(2*Tableau25[[#This Row],[Calcul NR (M)]],0)/2+Tableau25[[#This Row],[Correction (M)]]</f>
        <v>0</v>
      </c>
      <c r="P226" s="13">
        <v>100</v>
      </c>
      <c r="Q226" s="18">
        <v>100</v>
      </c>
      <c r="R226" s="16">
        <f>MAX(ROUND(R225+IF(X225&lt;GLYCT3_MIN,-INCR_ALGO*IF(V225&gt;10,2,1),0)+IF(AND(X225&gt;GLYCT3_MAX,X224&gt;GLYCT3_MAX,X223&gt;GLYCT3_MAX),INCR_ALGO*IF(V225&gt;10,2,1),0),2),0)</f>
        <v>1</v>
      </c>
      <c r="S226" s="16">
        <v>0</v>
      </c>
      <c r="T226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26" s="21">
        <f>Tableau25[[#This Row],[Algo (S)]]*Tableau25[[#This Row],[Glucides (S)]]/10</f>
        <v>0</v>
      </c>
      <c r="V226" s="21">
        <f>ROUND(2*Tableau25[[#This Row],[Calcul NR (S)]],0)/2+Tableau25[[#This Row],[Correction (S)]]</f>
        <v>0</v>
      </c>
      <c r="W226" s="16">
        <v>10</v>
      </c>
      <c r="X226" s="18">
        <v>100</v>
      </c>
      <c r="Y226" s="21"/>
      <c r="Z226" s="22"/>
    </row>
    <row r="227" spans="1:26" x14ac:dyDescent="0.3">
      <c r="A227" s="36" t="s">
        <v>28</v>
      </c>
      <c r="B227" s="37">
        <v>45516</v>
      </c>
      <c r="C227" s="11">
        <v>100</v>
      </c>
      <c r="D227" s="19">
        <f>MAX(ROUND(D226+IF(I226&lt;GLYCT3_MIN,-INCR_ALGO*IF(H226&gt;10,2,1),0)+IF(AND(I226&gt;=GLYCT3_MAX,I225&gt;=GLYCT3_MAX,I224&gt;=GLYCT3_MAX),INCR_ALGO*IF(H226&gt;10,2,1),0),2),0)</f>
        <v>1</v>
      </c>
      <c r="E227" s="14">
        <v>0</v>
      </c>
      <c r="F227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27" s="29">
        <f>Tableau25[[#This Row],[Algo]]*Tableau25[[#This Row],[Glucides]]/10</f>
        <v>0</v>
      </c>
      <c r="H227" s="19">
        <f>ROUND(2*Tableau25[[#This Row],[Calcul NR]],0)/2+Tableau25[[#This Row],[Correction]]</f>
        <v>0</v>
      </c>
      <c r="I227" s="11">
        <v>100</v>
      </c>
      <c r="J227" s="13">
        <v>100</v>
      </c>
      <c r="K227" s="15">
        <f>MAX(ROUND(K226+IF(P226&lt;GLYCT3_MIN,-INCR_ALGO*IF(O226&gt;10,2,1),0)+IF(AND(P226&gt;=GLYCT3_MAX,P225&gt;=GLYCT3_MAX,P224&gt;=GLYCT3_MAX),INCR_ALGO*IF(O226&gt;10,2,1),0),2),0)</f>
        <v>1</v>
      </c>
      <c r="L227" s="15">
        <v>0</v>
      </c>
      <c r="M227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27" s="20">
        <f>Tableau25[[#This Row],[Algo (M)]]*Tableau25[[#This Row],[Glucides (M)]]/10</f>
        <v>0</v>
      </c>
      <c r="O227" s="20">
        <f>ROUND(2*Tableau25[[#This Row],[Calcul NR (M)]],0)/2+Tableau25[[#This Row],[Correction (M)]]</f>
        <v>0</v>
      </c>
      <c r="P227" s="13">
        <v>100</v>
      </c>
      <c r="Q227" s="18">
        <v>100</v>
      </c>
      <c r="R227" s="16">
        <f>MAX(ROUND(R226+IF(X226&lt;GLYCT3_MIN,-INCR_ALGO*IF(V226&gt;10,2,1),0)+IF(AND(X226&gt;GLYCT3_MAX,X225&gt;GLYCT3_MAX,X224&gt;GLYCT3_MAX),INCR_ALGO*IF(V226&gt;10,2,1),0),2),0)</f>
        <v>1</v>
      </c>
      <c r="S227" s="16">
        <v>0</v>
      </c>
      <c r="T227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27" s="21">
        <f>Tableau25[[#This Row],[Algo (S)]]*Tableau25[[#This Row],[Glucides (S)]]/10</f>
        <v>0</v>
      </c>
      <c r="V227" s="21">
        <f>ROUND(2*Tableau25[[#This Row],[Calcul NR (S)]],0)/2+Tableau25[[#This Row],[Correction (S)]]</f>
        <v>0</v>
      </c>
      <c r="W227" s="16">
        <v>10</v>
      </c>
      <c r="X227" s="18">
        <v>100</v>
      </c>
      <c r="Y227" s="21"/>
      <c r="Z227" s="22"/>
    </row>
    <row r="228" spans="1:26" x14ac:dyDescent="0.3">
      <c r="A228" s="36" t="s">
        <v>27</v>
      </c>
      <c r="B228" s="37">
        <v>45517</v>
      </c>
      <c r="C228" s="11">
        <v>100</v>
      </c>
      <c r="D228" s="19">
        <f>MAX(ROUND(D227+IF(I227&lt;GLYCT3_MIN,-INCR_ALGO*IF(H227&gt;10,2,1),0)+IF(AND(I227&gt;=GLYCT3_MAX,I226&gt;=GLYCT3_MAX,I225&gt;=GLYCT3_MAX),INCR_ALGO*IF(H227&gt;10,2,1),0),2),0)</f>
        <v>1</v>
      </c>
      <c r="E228" s="14">
        <v>0</v>
      </c>
      <c r="F228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28" s="29">
        <f>Tableau25[[#This Row],[Algo]]*Tableau25[[#This Row],[Glucides]]/10</f>
        <v>0</v>
      </c>
      <c r="H228" s="19">
        <f>ROUND(2*Tableau25[[#This Row],[Calcul NR]],0)/2+Tableau25[[#This Row],[Correction]]</f>
        <v>0</v>
      </c>
      <c r="I228" s="11">
        <v>100</v>
      </c>
      <c r="J228" s="13">
        <v>100</v>
      </c>
      <c r="K228" s="15">
        <f>MAX(ROUND(K227+IF(P227&lt;GLYCT3_MIN,-INCR_ALGO*IF(O227&gt;10,2,1),0)+IF(AND(P227&gt;=GLYCT3_MAX,P226&gt;=GLYCT3_MAX,P225&gt;=GLYCT3_MAX),INCR_ALGO*IF(O227&gt;10,2,1),0),2),0)</f>
        <v>1</v>
      </c>
      <c r="L228" s="15">
        <v>0</v>
      </c>
      <c r="M228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28" s="20">
        <f>Tableau25[[#This Row],[Algo (M)]]*Tableau25[[#This Row],[Glucides (M)]]/10</f>
        <v>0</v>
      </c>
      <c r="O228" s="20">
        <f>ROUND(2*Tableau25[[#This Row],[Calcul NR (M)]],0)/2+Tableau25[[#This Row],[Correction (M)]]</f>
        <v>0</v>
      </c>
      <c r="P228" s="13">
        <v>100</v>
      </c>
      <c r="Q228" s="18">
        <v>100</v>
      </c>
      <c r="R228" s="16">
        <f>MAX(ROUND(R227+IF(X227&lt;GLYCT3_MIN,-INCR_ALGO*IF(V227&gt;10,2,1),0)+IF(AND(X227&gt;GLYCT3_MAX,X226&gt;GLYCT3_MAX,X225&gt;GLYCT3_MAX),INCR_ALGO*IF(V227&gt;10,2,1),0),2),0)</f>
        <v>1</v>
      </c>
      <c r="S228" s="16">
        <v>0</v>
      </c>
      <c r="T228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28" s="21">
        <f>Tableau25[[#This Row],[Algo (S)]]*Tableau25[[#This Row],[Glucides (S)]]/10</f>
        <v>0</v>
      </c>
      <c r="V228" s="21">
        <f>ROUND(2*Tableau25[[#This Row],[Calcul NR (S)]],0)/2+Tableau25[[#This Row],[Correction (S)]]</f>
        <v>0</v>
      </c>
      <c r="W228" s="16">
        <v>10</v>
      </c>
      <c r="X228" s="18">
        <v>100</v>
      </c>
      <c r="Y228" s="21"/>
      <c r="Z228" s="22"/>
    </row>
    <row r="229" spans="1:26" x14ac:dyDescent="0.3">
      <c r="A229" s="36" t="s">
        <v>33</v>
      </c>
      <c r="B229" s="37">
        <v>45518</v>
      </c>
      <c r="C229" s="11">
        <v>100</v>
      </c>
      <c r="D229" s="19">
        <f>MAX(ROUND(D228+IF(I228&lt;GLYCT3_MIN,-INCR_ALGO*IF(H228&gt;10,2,1),0)+IF(AND(I228&gt;=GLYCT3_MAX,I227&gt;=GLYCT3_MAX,I226&gt;=GLYCT3_MAX),INCR_ALGO*IF(H228&gt;10,2,1),0),2),0)</f>
        <v>1</v>
      </c>
      <c r="E229" s="14">
        <v>0</v>
      </c>
      <c r="F229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29" s="29">
        <f>Tableau25[[#This Row],[Algo]]*Tableau25[[#This Row],[Glucides]]/10</f>
        <v>0</v>
      </c>
      <c r="H229" s="19">
        <f>ROUND(2*Tableau25[[#This Row],[Calcul NR]],0)/2+Tableau25[[#This Row],[Correction]]</f>
        <v>0</v>
      </c>
      <c r="I229" s="11">
        <v>100</v>
      </c>
      <c r="J229" s="13">
        <v>100</v>
      </c>
      <c r="K229" s="15">
        <f>MAX(ROUND(K228+IF(P228&lt;GLYCT3_MIN,-INCR_ALGO*IF(O228&gt;10,2,1),0)+IF(AND(P228&gt;=GLYCT3_MAX,P227&gt;=GLYCT3_MAX,P226&gt;=GLYCT3_MAX),INCR_ALGO*IF(O228&gt;10,2,1),0),2),0)</f>
        <v>1</v>
      </c>
      <c r="L229" s="15">
        <v>0</v>
      </c>
      <c r="M229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29" s="20">
        <f>Tableau25[[#This Row],[Algo (M)]]*Tableau25[[#This Row],[Glucides (M)]]/10</f>
        <v>0</v>
      </c>
      <c r="O229" s="20">
        <f>ROUND(2*Tableau25[[#This Row],[Calcul NR (M)]],0)/2+Tableau25[[#This Row],[Correction (M)]]</f>
        <v>0</v>
      </c>
      <c r="P229" s="13">
        <v>100</v>
      </c>
      <c r="Q229" s="18">
        <v>100</v>
      </c>
      <c r="R229" s="16">
        <f>MAX(ROUND(R228+IF(X228&lt;GLYCT3_MIN,-INCR_ALGO*IF(V228&gt;10,2,1),0)+IF(AND(X228&gt;GLYCT3_MAX,X227&gt;GLYCT3_MAX,X226&gt;GLYCT3_MAX),INCR_ALGO*IF(V228&gt;10,2,1),0),2),0)</f>
        <v>1</v>
      </c>
      <c r="S229" s="16">
        <v>0</v>
      </c>
      <c r="T229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29" s="21">
        <f>Tableau25[[#This Row],[Algo (S)]]*Tableau25[[#This Row],[Glucides (S)]]/10</f>
        <v>0</v>
      </c>
      <c r="V229" s="21">
        <f>ROUND(2*Tableau25[[#This Row],[Calcul NR (S)]],0)/2+Tableau25[[#This Row],[Correction (S)]]</f>
        <v>0</v>
      </c>
      <c r="W229" s="16">
        <v>10</v>
      </c>
      <c r="X229" s="18">
        <v>100</v>
      </c>
      <c r="Y229" s="21"/>
      <c r="Z229" s="22"/>
    </row>
    <row r="230" spans="1:26" x14ac:dyDescent="0.3">
      <c r="A230" s="36" t="s">
        <v>29</v>
      </c>
      <c r="B230" s="37">
        <v>45519</v>
      </c>
      <c r="C230" s="11">
        <v>100</v>
      </c>
      <c r="D230" s="19">
        <f>MAX(ROUND(D229+IF(I229&lt;GLYCT3_MIN,-INCR_ALGO*IF(H229&gt;10,2,1),0)+IF(AND(I229&gt;=GLYCT3_MAX,I228&gt;=GLYCT3_MAX,I227&gt;=GLYCT3_MAX),INCR_ALGO*IF(H229&gt;10,2,1),0),2),0)</f>
        <v>1</v>
      </c>
      <c r="E230" s="14">
        <v>0</v>
      </c>
      <c r="F230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30" s="29">
        <f>Tableau25[[#This Row],[Algo]]*Tableau25[[#This Row],[Glucides]]/10</f>
        <v>0</v>
      </c>
      <c r="H230" s="19">
        <f>ROUND(2*Tableau25[[#This Row],[Calcul NR]],0)/2+Tableau25[[#This Row],[Correction]]</f>
        <v>0</v>
      </c>
      <c r="I230" s="11">
        <v>100</v>
      </c>
      <c r="J230" s="13">
        <v>100</v>
      </c>
      <c r="K230" s="15">
        <f>MAX(ROUND(K229+IF(P229&lt;GLYCT3_MIN,-INCR_ALGO*IF(O229&gt;10,2,1),0)+IF(AND(P229&gt;=GLYCT3_MAX,P228&gt;=GLYCT3_MAX,P227&gt;=GLYCT3_MAX),INCR_ALGO*IF(O229&gt;10,2,1),0),2),0)</f>
        <v>1</v>
      </c>
      <c r="L230" s="15">
        <v>0</v>
      </c>
      <c r="M230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30" s="20">
        <f>Tableau25[[#This Row],[Algo (M)]]*Tableau25[[#This Row],[Glucides (M)]]/10</f>
        <v>0</v>
      </c>
      <c r="O230" s="20">
        <f>ROUND(2*Tableau25[[#This Row],[Calcul NR (M)]],0)/2+Tableau25[[#This Row],[Correction (M)]]</f>
        <v>0</v>
      </c>
      <c r="P230" s="13">
        <v>100</v>
      </c>
      <c r="Q230" s="18">
        <v>100</v>
      </c>
      <c r="R230" s="16">
        <f>MAX(ROUND(R229+IF(X229&lt;GLYCT3_MIN,-INCR_ALGO*IF(V229&gt;10,2,1),0)+IF(AND(X229&gt;GLYCT3_MAX,X228&gt;GLYCT3_MAX,X227&gt;GLYCT3_MAX),INCR_ALGO*IF(V229&gt;10,2,1),0),2),0)</f>
        <v>1</v>
      </c>
      <c r="S230" s="16">
        <v>0</v>
      </c>
      <c r="T230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30" s="21">
        <f>Tableau25[[#This Row],[Algo (S)]]*Tableau25[[#This Row],[Glucides (S)]]/10</f>
        <v>0</v>
      </c>
      <c r="V230" s="21">
        <f>ROUND(2*Tableau25[[#This Row],[Calcul NR (S)]],0)/2+Tableau25[[#This Row],[Correction (S)]]</f>
        <v>0</v>
      </c>
      <c r="W230" s="16">
        <v>10</v>
      </c>
      <c r="X230" s="18">
        <v>100</v>
      </c>
      <c r="Y230" s="21"/>
      <c r="Z230" s="22"/>
    </row>
    <row r="231" spans="1:26" x14ac:dyDescent="0.3">
      <c r="A231" s="36" t="s">
        <v>30</v>
      </c>
      <c r="B231" s="37">
        <v>45520</v>
      </c>
      <c r="C231" s="11">
        <v>100</v>
      </c>
      <c r="D231" s="19">
        <f>MAX(ROUND(D230+IF(I230&lt;GLYCT3_MIN,-INCR_ALGO*IF(H230&gt;10,2,1),0)+IF(AND(I230&gt;=GLYCT3_MAX,I229&gt;=GLYCT3_MAX,I228&gt;=GLYCT3_MAX),INCR_ALGO*IF(H230&gt;10,2,1),0),2),0)</f>
        <v>1</v>
      </c>
      <c r="E231" s="14">
        <v>0</v>
      </c>
      <c r="F231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31" s="29">
        <f>Tableau25[[#This Row],[Algo]]*Tableau25[[#This Row],[Glucides]]/10</f>
        <v>0</v>
      </c>
      <c r="H231" s="19">
        <f>ROUND(2*Tableau25[[#This Row],[Calcul NR]],0)/2+Tableau25[[#This Row],[Correction]]</f>
        <v>0</v>
      </c>
      <c r="I231" s="11">
        <v>100</v>
      </c>
      <c r="J231" s="13">
        <v>100</v>
      </c>
      <c r="K231" s="15">
        <f>MAX(ROUND(K230+IF(P230&lt;GLYCT3_MIN,-INCR_ALGO*IF(O230&gt;10,2,1),0)+IF(AND(P230&gt;=GLYCT3_MAX,P229&gt;=GLYCT3_MAX,P228&gt;=GLYCT3_MAX),INCR_ALGO*IF(O230&gt;10,2,1),0),2),0)</f>
        <v>1</v>
      </c>
      <c r="L231" s="15">
        <v>0</v>
      </c>
      <c r="M231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31" s="20">
        <f>Tableau25[[#This Row],[Algo (M)]]*Tableau25[[#This Row],[Glucides (M)]]/10</f>
        <v>0</v>
      </c>
      <c r="O231" s="20">
        <f>ROUND(2*Tableau25[[#This Row],[Calcul NR (M)]],0)/2+Tableau25[[#This Row],[Correction (M)]]</f>
        <v>0</v>
      </c>
      <c r="P231" s="13">
        <v>100</v>
      </c>
      <c r="Q231" s="18">
        <v>100</v>
      </c>
      <c r="R231" s="16">
        <f>MAX(ROUND(R230+IF(X230&lt;GLYCT3_MIN,-INCR_ALGO*IF(V230&gt;10,2,1),0)+IF(AND(X230&gt;GLYCT3_MAX,X229&gt;GLYCT3_MAX,X228&gt;GLYCT3_MAX),INCR_ALGO*IF(V230&gt;10,2,1),0),2),0)</f>
        <v>1</v>
      </c>
      <c r="S231" s="16">
        <v>0</v>
      </c>
      <c r="T231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31" s="21">
        <f>Tableau25[[#This Row],[Algo (S)]]*Tableau25[[#This Row],[Glucides (S)]]/10</f>
        <v>0</v>
      </c>
      <c r="V231" s="21">
        <f>ROUND(2*Tableau25[[#This Row],[Calcul NR (S)]],0)/2+Tableau25[[#This Row],[Correction (S)]]</f>
        <v>0</v>
      </c>
      <c r="W231" s="16">
        <v>10</v>
      </c>
      <c r="X231" s="18">
        <v>100</v>
      </c>
      <c r="Y231" s="21"/>
      <c r="Z231" s="22"/>
    </row>
    <row r="232" spans="1:26" x14ac:dyDescent="0.3">
      <c r="A232" s="36" t="s">
        <v>31</v>
      </c>
      <c r="B232" s="37">
        <v>45521</v>
      </c>
      <c r="C232" s="11">
        <v>100</v>
      </c>
      <c r="D232" s="19">
        <f>MAX(ROUND(D231+IF(I231&lt;GLYCT3_MIN,-INCR_ALGO*IF(H231&gt;10,2,1),0)+IF(AND(I231&gt;=GLYCT3_MAX,I230&gt;=GLYCT3_MAX,I229&gt;=GLYCT3_MAX),INCR_ALGO*IF(H231&gt;10,2,1),0),2),0)</f>
        <v>1</v>
      </c>
      <c r="E232" s="14">
        <v>0</v>
      </c>
      <c r="F232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32" s="29">
        <f>Tableau25[[#This Row],[Algo]]*Tableau25[[#This Row],[Glucides]]/10</f>
        <v>0</v>
      </c>
      <c r="H232" s="19">
        <f>ROUND(2*Tableau25[[#This Row],[Calcul NR]],0)/2+Tableau25[[#This Row],[Correction]]</f>
        <v>0</v>
      </c>
      <c r="I232" s="11">
        <v>100</v>
      </c>
      <c r="J232" s="13">
        <v>100</v>
      </c>
      <c r="K232" s="15">
        <f>MAX(ROUND(K231+IF(P231&lt;GLYCT3_MIN,-INCR_ALGO*IF(O231&gt;10,2,1),0)+IF(AND(P231&gt;=GLYCT3_MAX,P230&gt;=GLYCT3_MAX,P229&gt;=GLYCT3_MAX),INCR_ALGO*IF(O231&gt;10,2,1),0),2),0)</f>
        <v>1</v>
      </c>
      <c r="L232" s="15">
        <v>0</v>
      </c>
      <c r="M232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32" s="20">
        <f>Tableau25[[#This Row],[Algo (M)]]*Tableau25[[#This Row],[Glucides (M)]]/10</f>
        <v>0</v>
      </c>
      <c r="O232" s="20">
        <f>ROUND(2*Tableau25[[#This Row],[Calcul NR (M)]],0)/2+Tableau25[[#This Row],[Correction (M)]]</f>
        <v>0</v>
      </c>
      <c r="P232" s="13">
        <v>100</v>
      </c>
      <c r="Q232" s="18">
        <v>100</v>
      </c>
      <c r="R232" s="16">
        <f>MAX(ROUND(R231+IF(X231&lt;GLYCT3_MIN,-INCR_ALGO*IF(V231&gt;10,2,1),0)+IF(AND(X231&gt;GLYCT3_MAX,X230&gt;GLYCT3_MAX,X229&gt;GLYCT3_MAX),INCR_ALGO*IF(V231&gt;10,2,1),0),2),0)</f>
        <v>1</v>
      </c>
      <c r="S232" s="16">
        <v>0</v>
      </c>
      <c r="T232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32" s="21">
        <f>Tableau25[[#This Row],[Algo (S)]]*Tableau25[[#This Row],[Glucides (S)]]/10</f>
        <v>0</v>
      </c>
      <c r="V232" s="21">
        <f>ROUND(2*Tableau25[[#This Row],[Calcul NR (S)]],0)/2+Tableau25[[#This Row],[Correction (S)]]</f>
        <v>0</v>
      </c>
      <c r="W232" s="16">
        <v>10</v>
      </c>
      <c r="X232" s="18">
        <v>100</v>
      </c>
      <c r="Y232" s="21"/>
      <c r="Z232" s="22"/>
    </row>
    <row r="233" spans="1:26" x14ac:dyDescent="0.3">
      <c r="A233" s="36" t="s">
        <v>32</v>
      </c>
      <c r="B233" s="37">
        <v>45522</v>
      </c>
      <c r="C233" s="11">
        <v>100</v>
      </c>
      <c r="D233" s="19">
        <f>MAX(ROUND(D232+IF(I232&lt;GLYCT3_MIN,-INCR_ALGO*IF(H232&gt;10,2,1),0)+IF(AND(I232&gt;=GLYCT3_MAX,I231&gt;=GLYCT3_MAX,I230&gt;=GLYCT3_MAX),INCR_ALGO*IF(H232&gt;10,2,1),0),2),0)</f>
        <v>1</v>
      </c>
      <c r="E233" s="14">
        <v>0</v>
      </c>
      <c r="F233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33" s="29">
        <f>Tableau25[[#This Row],[Algo]]*Tableau25[[#This Row],[Glucides]]/10</f>
        <v>0</v>
      </c>
      <c r="H233" s="19">
        <f>ROUND(2*Tableau25[[#This Row],[Calcul NR]],0)/2+Tableau25[[#This Row],[Correction]]</f>
        <v>0</v>
      </c>
      <c r="I233" s="11">
        <v>100</v>
      </c>
      <c r="J233" s="13">
        <v>100</v>
      </c>
      <c r="K233" s="15">
        <f>MAX(ROUND(K232+IF(P232&lt;GLYCT3_MIN,-INCR_ALGO*IF(O232&gt;10,2,1),0)+IF(AND(P232&gt;=GLYCT3_MAX,P231&gt;=GLYCT3_MAX,P230&gt;=GLYCT3_MAX),INCR_ALGO*IF(O232&gt;10,2,1),0),2),0)</f>
        <v>1</v>
      </c>
      <c r="L233" s="15">
        <v>0</v>
      </c>
      <c r="M233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33" s="20">
        <f>Tableau25[[#This Row],[Algo (M)]]*Tableau25[[#This Row],[Glucides (M)]]/10</f>
        <v>0</v>
      </c>
      <c r="O233" s="20">
        <f>ROUND(2*Tableau25[[#This Row],[Calcul NR (M)]],0)/2+Tableau25[[#This Row],[Correction (M)]]</f>
        <v>0</v>
      </c>
      <c r="P233" s="13">
        <v>100</v>
      </c>
      <c r="Q233" s="18">
        <v>100</v>
      </c>
      <c r="R233" s="16">
        <f>MAX(ROUND(R232+IF(X232&lt;GLYCT3_MIN,-INCR_ALGO*IF(V232&gt;10,2,1),0)+IF(AND(X232&gt;GLYCT3_MAX,X231&gt;GLYCT3_MAX,X230&gt;GLYCT3_MAX),INCR_ALGO*IF(V232&gt;10,2,1),0),2),0)</f>
        <v>1</v>
      </c>
      <c r="S233" s="16">
        <v>0</v>
      </c>
      <c r="T233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33" s="21">
        <f>Tableau25[[#This Row],[Algo (S)]]*Tableau25[[#This Row],[Glucides (S)]]/10</f>
        <v>0</v>
      </c>
      <c r="V233" s="21">
        <f>ROUND(2*Tableau25[[#This Row],[Calcul NR (S)]],0)/2+Tableau25[[#This Row],[Correction (S)]]</f>
        <v>0</v>
      </c>
      <c r="W233" s="16">
        <v>10</v>
      </c>
      <c r="X233" s="18">
        <v>100</v>
      </c>
      <c r="Y233" s="21"/>
      <c r="Z233" s="22"/>
    </row>
    <row r="234" spans="1:26" x14ac:dyDescent="0.3">
      <c r="A234" s="36" t="s">
        <v>28</v>
      </c>
      <c r="B234" s="37">
        <v>45523</v>
      </c>
      <c r="C234" s="11">
        <v>100</v>
      </c>
      <c r="D234" s="19">
        <f>MAX(ROUND(D233+IF(I233&lt;GLYCT3_MIN,-INCR_ALGO*IF(H233&gt;10,2,1),0)+IF(AND(I233&gt;=GLYCT3_MAX,I232&gt;=GLYCT3_MAX,I231&gt;=GLYCT3_MAX),INCR_ALGO*IF(H233&gt;10,2,1),0),2),0)</f>
        <v>1</v>
      </c>
      <c r="E234" s="14">
        <v>0</v>
      </c>
      <c r="F234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34" s="29">
        <f>Tableau25[[#This Row],[Algo]]*Tableau25[[#This Row],[Glucides]]/10</f>
        <v>0</v>
      </c>
      <c r="H234" s="19">
        <f>ROUND(2*Tableau25[[#This Row],[Calcul NR]],0)/2+Tableau25[[#This Row],[Correction]]</f>
        <v>0</v>
      </c>
      <c r="I234" s="11">
        <v>100</v>
      </c>
      <c r="J234" s="13">
        <v>100</v>
      </c>
      <c r="K234" s="15">
        <f>MAX(ROUND(K233+IF(P233&lt;GLYCT3_MIN,-INCR_ALGO*IF(O233&gt;10,2,1),0)+IF(AND(P233&gt;=GLYCT3_MAX,P232&gt;=GLYCT3_MAX,P231&gt;=GLYCT3_MAX),INCR_ALGO*IF(O233&gt;10,2,1),0),2),0)</f>
        <v>1</v>
      </c>
      <c r="L234" s="15">
        <v>0</v>
      </c>
      <c r="M234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34" s="20">
        <f>Tableau25[[#This Row],[Algo (M)]]*Tableau25[[#This Row],[Glucides (M)]]/10</f>
        <v>0</v>
      </c>
      <c r="O234" s="20">
        <f>ROUND(2*Tableau25[[#This Row],[Calcul NR (M)]],0)/2+Tableau25[[#This Row],[Correction (M)]]</f>
        <v>0</v>
      </c>
      <c r="P234" s="13">
        <v>100</v>
      </c>
      <c r="Q234" s="18">
        <v>100</v>
      </c>
      <c r="R234" s="16">
        <f>MAX(ROUND(R233+IF(X233&lt;GLYCT3_MIN,-INCR_ALGO*IF(V233&gt;10,2,1),0)+IF(AND(X233&gt;GLYCT3_MAX,X232&gt;GLYCT3_MAX,X231&gt;GLYCT3_MAX),INCR_ALGO*IF(V233&gt;10,2,1),0),2),0)</f>
        <v>1</v>
      </c>
      <c r="S234" s="16">
        <v>0</v>
      </c>
      <c r="T234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34" s="21">
        <f>Tableau25[[#This Row],[Algo (S)]]*Tableau25[[#This Row],[Glucides (S)]]/10</f>
        <v>0</v>
      </c>
      <c r="V234" s="21">
        <f>ROUND(2*Tableau25[[#This Row],[Calcul NR (S)]],0)/2+Tableau25[[#This Row],[Correction (S)]]</f>
        <v>0</v>
      </c>
      <c r="W234" s="16">
        <v>10</v>
      </c>
      <c r="X234" s="18">
        <v>100</v>
      </c>
      <c r="Y234" s="21"/>
      <c r="Z234" s="22"/>
    </row>
    <row r="235" spans="1:26" x14ac:dyDescent="0.3">
      <c r="A235" s="36" t="s">
        <v>27</v>
      </c>
      <c r="B235" s="37">
        <v>45524</v>
      </c>
      <c r="C235" s="11">
        <v>100</v>
      </c>
      <c r="D235" s="19">
        <f>MAX(ROUND(D234+IF(I234&lt;GLYCT3_MIN,-INCR_ALGO*IF(H234&gt;10,2,1),0)+IF(AND(I234&gt;=GLYCT3_MAX,I233&gt;=GLYCT3_MAX,I232&gt;=GLYCT3_MAX),INCR_ALGO*IF(H234&gt;10,2,1),0),2),0)</f>
        <v>1</v>
      </c>
      <c r="E235" s="14">
        <v>0</v>
      </c>
      <c r="F235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35" s="29">
        <f>Tableau25[[#This Row],[Algo]]*Tableau25[[#This Row],[Glucides]]/10</f>
        <v>0</v>
      </c>
      <c r="H235" s="19">
        <f>ROUND(2*Tableau25[[#This Row],[Calcul NR]],0)/2+Tableau25[[#This Row],[Correction]]</f>
        <v>0</v>
      </c>
      <c r="I235" s="11">
        <v>100</v>
      </c>
      <c r="J235" s="13">
        <v>100</v>
      </c>
      <c r="K235" s="15">
        <f>MAX(ROUND(K234+IF(P234&lt;GLYCT3_MIN,-INCR_ALGO*IF(O234&gt;10,2,1),0)+IF(AND(P234&gt;=GLYCT3_MAX,P233&gt;=GLYCT3_MAX,P232&gt;=GLYCT3_MAX),INCR_ALGO*IF(O234&gt;10,2,1),0),2),0)</f>
        <v>1</v>
      </c>
      <c r="L235" s="15">
        <v>0</v>
      </c>
      <c r="M235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35" s="20">
        <f>Tableau25[[#This Row],[Algo (M)]]*Tableau25[[#This Row],[Glucides (M)]]/10</f>
        <v>0</v>
      </c>
      <c r="O235" s="20">
        <f>ROUND(2*Tableau25[[#This Row],[Calcul NR (M)]],0)/2+Tableau25[[#This Row],[Correction (M)]]</f>
        <v>0</v>
      </c>
      <c r="P235" s="13">
        <v>100</v>
      </c>
      <c r="Q235" s="18">
        <v>100</v>
      </c>
      <c r="R235" s="16">
        <f>MAX(ROUND(R234+IF(X234&lt;GLYCT3_MIN,-INCR_ALGO*IF(V234&gt;10,2,1),0)+IF(AND(X234&gt;GLYCT3_MAX,X233&gt;GLYCT3_MAX,X232&gt;GLYCT3_MAX),INCR_ALGO*IF(V234&gt;10,2,1),0),2),0)</f>
        <v>1</v>
      </c>
      <c r="S235" s="16">
        <v>0</v>
      </c>
      <c r="T235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35" s="21">
        <f>Tableau25[[#This Row],[Algo (S)]]*Tableau25[[#This Row],[Glucides (S)]]/10</f>
        <v>0</v>
      </c>
      <c r="V235" s="21">
        <f>ROUND(2*Tableau25[[#This Row],[Calcul NR (S)]],0)/2+Tableau25[[#This Row],[Correction (S)]]</f>
        <v>0</v>
      </c>
      <c r="W235" s="16">
        <v>10</v>
      </c>
      <c r="X235" s="18">
        <v>100</v>
      </c>
      <c r="Y235" s="21"/>
      <c r="Z235" s="22"/>
    </row>
    <row r="236" spans="1:26" x14ac:dyDescent="0.3">
      <c r="A236" s="36" t="s">
        <v>33</v>
      </c>
      <c r="B236" s="37">
        <v>45525</v>
      </c>
      <c r="C236" s="11">
        <v>100</v>
      </c>
      <c r="D236" s="19">
        <f>MAX(ROUND(D235+IF(I235&lt;GLYCT3_MIN,-INCR_ALGO*IF(H235&gt;10,2,1),0)+IF(AND(I235&gt;=GLYCT3_MAX,I234&gt;=GLYCT3_MAX,I233&gt;=GLYCT3_MAX),INCR_ALGO*IF(H235&gt;10,2,1),0),2),0)</f>
        <v>1</v>
      </c>
      <c r="E236" s="14">
        <v>0</v>
      </c>
      <c r="F236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36" s="29">
        <f>Tableau25[[#This Row],[Algo]]*Tableau25[[#This Row],[Glucides]]/10</f>
        <v>0</v>
      </c>
      <c r="H236" s="19">
        <f>ROUND(2*Tableau25[[#This Row],[Calcul NR]],0)/2+Tableau25[[#This Row],[Correction]]</f>
        <v>0</v>
      </c>
      <c r="I236" s="11">
        <v>100</v>
      </c>
      <c r="J236" s="13">
        <v>100</v>
      </c>
      <c r="K236" s="15">
        <f>MAX(ROUND(K235+IF(P235&lt;GLYCT3_MIN,-INCR_ALGO*IF(O235&gt;10,2,1),0)+IF(AND(P235&gt;=GLYCT3_MAX,P234&gt;=GLYCT3_MAX,P233&gt;=GLYCT3_MAX),INCR_ALGO*IF(O235&gt;10,2,1),0),2),0)</f>
        <v>1</v>
      </c>
      <c r="L236" s="15">
        <v>0</v>
      </c>
      <c r="M236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36" s="20">
        <f>Tableau25[[#This Row],[Algo (M)]]*Tableau25[[#This Row],[Glucides (M)]]/10</f>
        <v>0</v>
      </c>
      <c r="O236" s="20">
        <f>ROUND(2*Tableau25[[#This Row],[Calcul NR (M)]],0)/2+Tableau25[[#This Row],[Correction (M)]]</f>
        <v>0</v>
      </c>
      <c r="P236" s="13">
        <v>100</v>
      </c>
      <c r="Q236" s="18">
        <v>100</v>
      </c>
      <c r="R236" s="16">
        <f>MAX(ROUND(R235+IF(X235&lt;GLYCT3_MIN,-INCR_ALGO*IF(V235&gt;10,2,1),0)+IF(AND(X235&gt;GLYCT3_MAX,X234&gt;GLYCT3_MAX,X233&gt;GLYCT3_MAX),INCR_ALGO*IF(V235&gt;10,2,1),0),2),0)</f>
        <v>1</v>
      </c>
      <c r="S236" s="16">
        <v>0</v>
      </c>
      <c r="T236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36" s="21">
        <f>Tableau25[[#This Row],[Algo (S)]]*Tableau25[[#This Row],[Glucides (S)]]/10</f>
        <v>0</v>
      </c>
      <c r="V236" s="21">
        <f>ROUND(2*Tableau25[[#This Row],[Calcul NR (S)]],0)/2+Tableau25[[#This Row],[Correction (S)]]</f>
        <v>0</v>
      </c>
      <c r="W236" s="16">
        <v>10</v>
      </c>
      <c r="X236" s="18">
        <v>100</v>
      </c>
      <c r="Y236" s="21"/>
      <c r="Z236" s="22"/>
    </row>
    <row r="237" spans="1:26" x14ac:dyDescent="0.3">
      <c r="A237" s="36" t="s">
        <v>29</v>
      </c>
      <c r="B237" s="37">
        <v>45526</v>
      </c>
      <c r="C237" s="11">
        <v>100</v>
      </c>
      <c r="D237" s="19">
        <f>MAX(ROUND(D236+IF(I236&lt;GLYCT3_MIN,-INCR_ALGO*IF(H236&gt;10,2,1),0)+IF(AND(I236&gt;=GLYCT3_MAX,I235&gt;=GLYCT3_MAX,I234&gt;=GLYCT3_MAX),INCR_ALGO*IF(H236&gt;10,2,1),0),2),0)</f>
        <v>1</v>
      </c>
      <c r="E237" s="14">
        <v>0</v>
      </c>
      <c r="F237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37" s="29">
        <f>Tableau25[[#This Row],[Algo]]*Tableau25[[#This Row],[Glucides]]/10</f>
        <v>0</v>
      </c>
      <c r="H237" s="19">
        <f>ROUND(2*Tableau25[[#This Row],[Calcul NR]],0)/2+Tableau25[[#This Row],[Correction]]</f>
        <v>0</v>
      </c>
      <c r="I237" s="11">
        <v>100</v>
      </c>
      <c r="J237" s="13">
        <v>100</v>
      </c>
      <c r="K237" s="15">
        <f>MAX(ROUND(K236+IF(P236&lt;GLYCT3_MIN,-INCR_ALGO*IF(O236&gt;10,2,1),0)+IF(AND(P236&gt;=GLYCT3_MAX,P235&gt;=GLYCT3_MAX,P234&gt;=GLYCT3_MAX),INCR_ALGO*IF(O236&gt;10,2,1),0),2),0)</f>
        <v>1</v>
      </c>
      <c r="L237" s="15">
        <v>0</v>
      </c>
      <c r="M237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37" s="20">
        <f>Tableau25[[#This Row],[Algo (M)]]*Tableau25[[#This Row],[Glucides (M)]]/10</f>
        <v>0</v>
      </c>
      <c r="O237" s="20">
        <f>ROUND(2*Tableau25[[#This Row],[Calcul NR (M)]],0)/2+Tableau25[[#This Row],[Correction (M)]]</f>
        <v>0</v>
      </c>
      <c r="P237" s="13">
        <v>100</v>
      </c>
      <c r="Q237" s="18">
        <v>100</v>
      </c>
      <c r="R237" s="16">
        <f>MAX(ROUND(R236+IF(X236&lt;GLYCT3_MIN,-INCR_ALGO*IF(V236&gt;10,2,1),0)+IF(AND(X236&gt;GLYCT3_MAX,X235&gt;GLYCT3_MAX,X234&gt;GLYCT3_MAX),INCR_ALGO*IF(V236&gt;10,2,1),0),2),0)</f>
        <v>1</v>
      </c>
      <c r="S237" s="16">
        <v>0</v>
      </c>
      <c r="T237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37" s="21">
        <f>Tableau25[[#This Row],[Algo (S)]]*Tableau25[[#This Row],[Glucides (S)]]/10</f>
        <v>0</v>
      </c>
      <c r="V237" s="21">
        <f>ROUND(2*Tableau25[[#This Row],[Calcul NR (S)]],0)/2+Tableau25[[#This Row],[Correction (S)]]</f>
        <v>0</v>
      </c>
      <c r="W237" s="16">
        <v>10</v>
      </c>
      <c r="X237" s="18">
        <v>100</v>
      </c>
      <c r="Y237" s="21"/>
      <c r="Z237" s="22"/>
    </row>
    <row r="238" spans="1:26" x14ac:dyDescent="0.3">
      <c r="A238" s="36" t="s">
        <v>30</v>
      </c>
      <c r="B238" s="37">
        <v>45527</v>
      </c>
      <c r="C238" s="11">
        <v>100</v>
      </c>
      <c r="D238" s="19">
        <f>MAX(ROUND(D237+IF(I237&lt;GLYCT3_MIN,-INCR_ALGO*IF(H237&gt;10,2,1),0)+IF(AND(I237&gt;=GLYCT3_MAX,I236&gt;=GLYCT3_MAX,I235&gt;=GLYCT3_MAX),INCR_ALGO*IF(H237&gt;10,2,1),0),2),0)</f>
        <v>1</v>
      </c>
      <c r="E238" s="14">
        <v>0</v>
      </c>
      <c r="F238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38" s="29">
        <f>Tableau25[[#This Row],[Algo]]*Tableau25[[#This Row],[Glucides]]/10</f>
        <v>0</v>
      </c>
      <c r="H238" s="19">
        <f>ROUND(2*Tableau25[[#This Row],[Calcul NR]],0)/2+Tableau25[[#This Row],[Correction]]</f>
        <v>0</v>
      </c>
      <c r="I238" s="11">
        <v>100</v>
      </c>
      <c r="J238" s="13">
        <v>100</v>
      </c>
      <c r="K238" s="15">
        <f>MAX(ROUND(K237+IF(P237&lt;GLYCT3_MIN,-INCR_ALGO*IF(O237&gt;10,2,1),0)+IF(AND(P237&gt;=GLYCT3_MAX,P236&gt;=GLYCT3_MAX,P235&gt;=GLYCT3_MAX),INCR_ALGO*IF(O237&gt;10,2,1),0),2),0)</f>
        <v>1</v>
      </c>
      <c r="L238" s="15">
        <v>0</v>
      </c>
      <c r="M238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38" s="20">
        <f>Tableau25[[#This Row],[Algo (M)]]*Tableau25[[#This Row],[Glucides (M)]]/10</f>
        <v>0</v>
      </c>
      <c r="O238" s="20">
        <f>ROUND(2*Tableau25[[#This Row],[Calcul NR (M)]],0)/2+Tableau25[[#This Row],[Correction (M)]]</f>
        <v>0</v>
      </c>
      <c r="P238" s="13">
        <v>100</v>
      </c>
      <c r="Q238" s="18">
        <v>100</v>
      </c>
      <c r="R238" s="16">
        <f>MAX(ROUND(R237+IF(X237&lt;GLYCT3_MIN,-INCR_ALGO*IF(V237&gt;10,2,1),0)+IF(AND(X237&gt;GLYCT3_MAX,X236&gt;GLYCT3_MAX,X235&gt;GLYCT3_MAX),INCR_ALGO*IF(V237&gt;10,2,1),0),2),0)</f>
        <v>1</v>
      </c>
      <c r="S238" s="16">
        <v>0</v>
      </c>
      <c r="T238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38" s="21">
        <f>Tableau25[[#This Row],[Algo (S)]]*Tableau25[[#This Row],[Glucides (S)]]/10</f>
        <v>0</v>
      </c>
      <c r="V238" s="21">
        <f>ROUND(2*Tableau25[[#This Row],[Calcul NR (S)]],0)/2+Tableau25[[#This Row],[Correction (S)]]</f>
        <v>0</v>
      </c>
      <c r="W238" s="16">
        <v>10</v>
      </c>
      <c r="X238" s="18">
        <v>100</v>
      </c>
      <c r="Y238" s="21"/>
      <c r="Z238" s="22"/>
    </row>
    <row r="239" spans="1:26" x14ac:dyDescent="0.3">
      <c r="A239" s="36" t="s">
        <v>31</v>
      </c>
      <c r="B239" s="37">
        <v>45528</v>
      </c>
      <c r="C239" s="11">
        <v>100</v>
      </c>
      <c r="D239" s="19">
        <f>MAX(ROUND(D238+IF(I238&lt;GLYCT3_MIN,-INCR_ALGO*IF(H238&gt;10,2,1),0)+IF(AND(I238&gt;=GLYCT3_MAX,I237&gt;=GLYCT3_MAX,I236&gt;=GLYCT3_MAX),INCR_ALGO*IF(H238&gt;10,2,1),0),2),0)</f>
        <v>1</v>
      </c>
      <c r="E239" s="14">
        <v>0</v>
      </c>
      <c r="F239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39" s="29">
        <f>Tableau25[[#This Row],[Algo]]*Tableau25[[#This Row],[Glucides]]/10</f>
        <v>0</v>
      </c>
      <c r="H239" s="19">
        <f>ROUND(2*Tableau25[[#This Row],[Calcul NR]],0)/2+Tableau25[[#This Row],[Correction]]</f>
        <v>0</v>
      </c>
      <c r="I239" s="11">
        <v>100</v>
      </c>
      <c r="J239" s="13">
        <v>100</v>
      </c>
      <c r="K239" s="15">
        <f>MAX(ROUND(K238+IF(P238&lt;GLYCT3_MIN,-INCR_ALGO*IF(O238&gt;10,2,1),0)+IF(AND(P238&gt;=GLYCT3_MAX,P237&gt;=GLYCT3_MAX,P236&gt;=GLYCT3_MAX),INCR_ALGO*IF(O238&gt;10,2,1),0),2),0)</f>
        <v>1</v>
      </c>
      <c r="L239" s="15">
        <v>0</v>
      </c>
      <c r="M239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39" s="20">
        <f>Tableau25[[#This Row],[Algo (M)]]*Tableau25[[#This Row],[Glucides (M)]]/10</f>
        <v>0</v>
      </c>
      <c r="O239" s="20">
        <f>ROUND(2*Tableau25[[#This Row],[Calcul NR (M)]],0)/2+Tableau25[[#This Row],[Correction (M)]]</f>
        <v>0</v>
      </c>
      <c r="P239" s="13">
        <v>100</v>
      </c>
      <c r="Q239" s="18">
        <v>100</v>
      </c>
      <c r="R239" s="16">
        <f>MAX(ROUND(R238+IF(X238&lt;GLYCT3_MIN,-INCR_ALGO*IF(V238&gt;10,2,1),0)+IF(AND(X238&gt;GLYCT3_MAX,X237&gt;GLYCT3_MAX,X236&gt;GLYCT3_MAX),INCR_ALGO*IF(V238&gt;10,2,1),0),2),0)</f>
        <v>1</v>
      </c>
      <c r="S239" s="16">
        <v>0</v>
      </c>
      <c r="T239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39" s="21">
        <f>Tableau25[[#This Row],[Algo (S)]]*Tableau25[[#This Row],[Glucides (S)]]/10</f>
        <v>0</v>
      </c>
      <c r="V239" s="21">
        <f>ROUND(2*Tableau25[[#This Row],[Calcul NR (S)]],0)/2+Tableau25[[#This Row],[Correction (S)]]</f>
        <v>0</v>
      </c>
      <c r="W239" s="16">
        <v>10</v>
      </c>
      <c r="X239" s="18">
        <v>100</v>
      </c>
      <c r="Y239" s="21"/>
      <c r="Z239" s="22"/>
    </row>
    <row r="240" spans="1:26" x14ac:dyDescent="0.3">
      <c r="A240" s="36" t="s">
        <v>32</v>
      </c>
      <c r="B240" s="37">
        <v>45529</v>
      </c>
      <c r="C240" s="11">
        <v>100</v>
      </c>
      <c r="D240" s="19">
        <f>MAX(ROUND(D239+IF(I239&lt;GLYCT3_MIN,-INCR_ALGO*IF(H239&gt;10,2,1),0)+IF(AND(I239&gt;=GLYCT3_MAX,I238&gt;=GLYCT3_MAX,I237&gt;=GLYCT3_MAX),INCR_ALGO*IF(H239&gt;10,2,1),0),2),0)</f>
        <v>1</v>
      </c>
      <c r="E240" s="14">
        <v>0</v>
      </c>
      <c r="F240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40" s="29">
        <f>Tableau25[[#This Row],[Algo]]*Tableau25[[#This Row],[Glucides]]/10</f>
        <v>0</v>
      </c>
      <c r="H240" s="19">
        <f>ROUND(2*Tableau25[[#This Row],[Calcul NR]],0)/2+Tableau25[[#This Row],[Correction]]</f>
        <v>0</v>
      </c>
      <c r="I240" s="11">
        <v>100</v>
      </c>
      <c r="J240" s="13">
        <v>100</v>
      </c>
      <c r="K240" s="15">
        <f>MAX(ROUND(K239+IF(P239&lt;GLYCT3_MIN,-INCR_ALGO*IF(O239&gt;10,2,1),0)+IF(AND(P239&gt;=GLYCT3_MAX,P238&gt;=GLYCT3_MAX,P237&gt;=GLYCT3_MAX),INCR_ALGO*IF(O239&gt;10,2,1),0),2),0)</f>
        <v>1</v>
      </c>
      <c r="L240" s="15">
        <v>0</v>
      </c>
      <c r="M240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40" s="20">
        <f>Tableau25[[#This Row],[Algo (M)]]*Tableau25[[#This Row],[Glucides (M)]]/10</f>
        <v>0</v>
      </c>
      <c r="O240" s="20">
        <f>ROUND(2*Tableau25[[#This Row],[Calcul NR (M)]],0)/2+Tableau25[[#This Row],[Correction (M)]]</f>
        <v>0</v>
      </c>
      <c r="P240" s="13">
        <v>100</v>
      </c>
      <c r="Q240" s="18">
        <v>100</v>
      </c>
      <c r="R240" s="16">
        <f>MAX(ROUND(R239+IF(X239&lt;GLYCT3_MIN,-INCR_ALGO*IF(V239&gt;10,2,1),0)+IF(AND(X239&gt;GLYCT3_MAX,X238&gt;GLYCT3_MAX,X237&gt;GLYCT3_MAX),INCR_ALGO*IF(V239&gt;10,2,1),0),2),0)</f>
        <v>1</v>
      </c>
      <c r="S240" s="16">
        <v>0</v>
      </c>
      <c r="T240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40" s="21">
        <f>Tableau25[[#This Row],[Algo (S)]]*Tableau25[[#This Row],[Glucides (S)]]/10</f>
        <v>0</v>
      </c>
      <c r="V240" s="21">
        <f>ROUND(2*Tableau25[[#This Row],[Calcul NR (S)]],0)/2+Tableau25[[#This Row],[Correction (S)]]</f>
        <v>0</v>
      </c>
      <c r="W240" s="16">
        <v>10</v>
      </c>
      <c r="X240" s="18">
        <v>100</v>
      </c>
      <c r="Y240" s="21"/>
      <c r="Z240" s="22"/>
    </row>
    <row r="241" spans="1:26" x14ac:dyDescent="0.3">
      <c r="A241" s="36" t="s">
        <v>28</v>
      </c>
      <c r="B241" s="37">
        <v>45530</v>
      </c>
      <c r="C241" s="11">
        <v>100</v>
      </c>
      <c r="D241" s="19">
        <f>MAX(ROUND(D240+IF(I240&lt;GLYCT3_MIN,-INCR_ALGO*IF(H240&gt;10,2,1),0)+IF(AND(I240&gt;=GLYCT3_MAX,I239&gt;=GLYCT3_MAX,I238&gt;=GLYCT3_MAX),INCR_ALGO*IF(H240&gt;10,2,1),0),2),0)</f>
        <v>1</v>
      </c>
      <c r="E241" s="14">
        <v>0</v>
      </c>
      <c r="F241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41" s="29">
        <f>Tableau25[[#This Row],[Algo]]*Tableau25[[#This Row],[Glucides]]/10</f>
        <v>0</v>
      </c>
      <c r="H241" s="19">
        <f>ROUND(2*Tableau25[[#This Row],[Calcul NR]],0)/2+Tableau25[[#This Row],[Correction]]</f>
        <v>0</v>
      </c>
      <c r="I241" s="11">
        <v>100</v>
      </c>
      <c r="J241" s="13">
        <v>100</v>
      </c>
      <c r="K241" s="15">
        <f>MAX(ROUND(K240+IF(P240&lt;GLYCT3_MIN,-INCR_ALGO*IF(O240&gt;10,2,1),0)+IF(AND(P240&gt;=GLYCT3_MAX,P239&gt;=GLYCT3_MAX,P238&gt;=GLYCT3_MAX),INCR_ALGO*IF(O240&gt;10,2,1),0),2),0)</f>
        <v>1</v>
      </c>
      <c r="L241" s="15">
        <v>0</v>
      </c>
      <c r="M241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41" s="20">
        <f>Tableau25[[#This Row],[Algo (M)]]*Tableau25[[#This Row],[Glucides (M)]]/10</f>
        <v>0</v>
      </c>
      <c r="O241" s="20">
        <f>ROUND(2*Tableau25[[#This Row],[Calcul NR (M)]],0)/2+Tableau25[[#This Row],[Correction (M)]]</f>
        <v>0</v>
      </c>
      <c r="P241" s="13">
        <v>100</v>
      </c>
      <c r="Q241" s="18">
        <v>100</v>
      </c>
      <c r="R241" s="16">
        <f>MAX(ROUND(R240+IF(X240&lt;GLYCT3_MIN,-INCR_ALGO*IF(V240&gt;10,2,1),0)+IF(AND(X240&gt;GLYCT3_MAX,X239&gt;GLYCT3_MAX,X238&gt;GLYCT3_MAX),INCR_ALGO*IF(V240&gt;10,2,1),0),2),0)</f>
        <v>1</v>
      </c>
      <c r="S241" s="16">
        <v>0</v>
      </c>
      <c r="T241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41" s="21">
        <f>Tableau25[[#This Row],[Algo (S)]]*Tableau25[[#This Row],[Glucides (S)]]/10</f>
        <v>0</v>
      </c>
      <c r="V241" s="21">
        <f>ROUND(2*Tableau25[[#This Row],[Calcul NR (S)]],0)/2+Tableau25[[#This Row],[Correction (S)]]</f>
        <v>0</v>
      </c>
      <c r="W241" s="16">
        <v>10</v>
      </c>
      <c r="X241" s="18">
        <v>100</v>
      </c>
      <c r="Y241" s="21"/>
      <c r="Z241" s="22"/>
    </row>
    <row r="242" spans="1:26" x14ac:dyDescent="0.3">
      <c r="A242" s="36" t="s">
        <v>27</v>
      </c>
      <c r="B242" s="37">
        <v>45531</v>
      </c>
      <c r="C242" s="11">
        <v>100</v>
      </c>
      <c r="D242" s="19">
        <f>MAX(ROUND(D241+IF(I241&lt;GLYCT3_MIN,-INCR_ALGO*IF(H241&gt;10,2,1),0)+IF(AND(I241&gt;=GLYCT3_MAX,I240&gt;=GLYCT3_MAX,I239&gt;=GLYCT3_MAX),INCR_ALGO*IF(H241&gt;10,2,1),0),2),0)</f>
        <v>1</v>
      </c>
      <c r="E242" s="14">
        <v>0</v>
      </c>
      <c r="F242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42" s="29">
        <f>Tableau25[[#This Row],[Algo]]*Tableau25[[#This Row],[Glucides]]/10</f>
        <v>0</v>
      </c>
      <c r="H242" s="19">
        <f>ROUND(2*Tableau25[[#This Row],[Calcul NR]],0)/2+Tableau25[[#This Row],[Correction]]</f>
        <v>0</v>
      </c>
      <c r="I242" s="11">
        <v>100</v>
      </c>
      <c r="J242" s="13">
        <v>100</v>
      </c>
      <c r="K242" s="15">
        <f>MAX(ROUND(K241+IF(P241&lt;GLYCT3_MIN,-INCR_ALGO*IF(O241&gt;10,2,1),0)+IF(AND(P241&gt;=GLYCT3_MAX,P240&gt;=GLYCT3_MAX,P239&gt;=GLYCT3_MAX),INCR_ALGO*IF(O241&gt;10,2,1),0),2),0)</f>
        <v>1</v>
      </c>
      <c r="L242" s="15">
        <v>0</v>
      </c>
      <c r="M242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42" s="20">
        <f>Tableau25[[#This Row],[Algo (M)]]*Tableau25[[#This Row],[Glucides (M)]]/10</f>
        <v>0</v>
      </c>
      <c r="O242" s="20">
        <f>ROUND(2*Tableau25[[#This Row],[Calcul NR (M)]],0)/2+Tableau25[[#This Row],[Correction (M)]]</f>
        <v>0</v>
      </c>
      <c r="P242" s="13">
        <v>100</v>
      </c>
      <c r="Q242" s="18">
        <v>100</v>
      </c>
      <c r="R242" s="16">
        <f>MAX(ROUND(R241+IF(X241&lt;GLYCT3_MIN,-INCR_ALGO*IF(V241&gt;10,2,1),0)+IF(AND(X241&gt;GLYCT3_MAX,X240&gt;GLYCT3_MAX,X239&gt;GLYCT3_MAX),INCR_ALGO*IF(V241&gt;10,2,1),0),2),0)</f>
        <v>1</v>
      </c>
      <c r="S242" s="16">
        <v>0</v>
      </c>
      <c r="T242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42" s="21">
        <f>Tableau25[[#This Row],[Algo (S)]]*Tableau25[[#This Row],[Glucides (S)]]/10</f>
        <v>0</v>
      </c>
      <c r="V242" s="21">
        <f>ROUND(2*Tableau25[[#This Row],[Calcul NR (S)]],0)/2+Tableau25[[#This Row],[Correction (S)]]</f>
        <v>0</v>
      </c>
      <c r="W242" s="16">
        <v>10</v>
      </c>
      <c r="X242" s="18">
        <v>100</v>
      </c>
      <c r="Y242" s="21"/>
      <c r="Z242" s="22"/>
    </row>
    <row r="243" spans="1:26" x14ac:dyDescent="0.3">
      <c r="A243" s="36" t="s">
        <v>33</v>
      </c>
      <c r="B243" s="37">
        <v>45532</v>
      </c>
      <c r="C243" s="11">
        <v>100</v>
      </c>
      <c r="D243" s="19">
        <f>MAX(ROUND(D242+IF(I242&lt;GLYCT3_MIN,-INCR_ALGO*IF(H242&gt;10,2,1),0)+IF(AND(I242&gt;=GLYCT3_MAX,I241&gt;=GLYCT3_MAX,I240&gt;=GLYCT3_MAX),INCR_ALGO*IF(H242&gt;10,2,1),0),2),0)</f>
        <v>1</v>
      </c>
      <c r="E243" s="14">
        <v>0</v>
      </c>
      <c r="F243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43" s="29">
        <f>Tableau25[[#This Row],[Algo]]*Tableau25[[#This Row],[Glucides]]/10</f>
        <v>0</v>
      </c>
      <c r="H243" s="19">
        <f>ROUND(2*Tableau25[[#This Row],[Calcul NR]],0)/2+Tableau25[[#This Row],[Correction]]</f>
        <v>0</v>
      </c>
      <c r="I243" s="11">
        <v>100</v>
      </c>
      <c r="J243" s="13">
        <v>100</v>
      </c>
      <c r="K243" s="15">
        <f>MAX(ROUND(K242+IF(P242&lt;GLYCT3_MIN,-INCR_ALGO*IF(O242&gt;10,2,1),0)+IF(AND(P242&gt;=GLYCT3_MAX,P241&gt;=GLYCT3_MAX,P240&gt;=GLYCT3_MAX),INCR_ALGO*IF(O242&gt;10,2,1),0),2),0)</f>
        <v>1</v>
      </c>
      <c r="L243" s="15">
        <v>0</v>
      </c>
      <c r="M243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43" s="20">
        <f>Tableau25[[#This Row],[Algo (M)]]*Tableau25[[#This Row],[Glucides (M)]]/10</f>
        <v>0</v>
      </c>
      <c r="O243" s="20">
        <f>ROUND(2*Tableau25[[#This Row],[Calcul NR (M)]],0)/2+Tableau25[[#This Row],[Correction (M)]]</f>
        <v>0</v>
      </c>
      <c r="P243" s="13">
        <v>100</v>
      </c>
      <c r="Q243" s="18">
        <v>100</v>
      </c>
      <c r="R243" s="16">
        <f>MAX(ROUND(R242+IF(X242&lt;GLYCT3_MIN,-INCR_ALGO*IF(V242&gt;10,2,1),0)+IF(AND(X242&gt;GLYCT3_MAX,X241&gt;GLYCT3_MAX,X240&gt;GLYCT3_MAX),INCR_ALGO*IF(V242&gt;10,2,1),0),2),0)</f>
        <v>1</v>
      </c>
      <c r="S243" s="16">
        <v>0</v>
      </c>
      <c r="T243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43" s="21">
        <f>Tableau25[[#This Row],[Algo (S)]]*Tableau25[[#This Row],[Glucides (S)]]/10</f>
        <v>0</v>
      </c>
      <c r="V243" s="21">
        <f>ROUND(2*Tableau25[[#This Row],[Calcul NR (S)]],0)/2+Tableau25[[#This Row],[Correction (S)]]</f>
        <v>0</v>
      </c>
      <c r="W243" s="16">
        <v>10</v>
      </c>
      <c r="X243" s="18">
        <v>100</v>
      </c>
      <c r="Y243" s="21"/>
      <c r="Z243" s="22"/>
    </row>
    <row r="244" spans="1:26" x14ac:dyDescent="0.3">
      <c r="A244" s="36" t="s">
        <v>29</v>
      </c>
      <c r="B244" s="37">
        <v>45533</v>
      </c>
      <c r="C244" s="11">
        <v>100</v>
      </c>
      <c r="D244" s="19">
        <f>MAX(ROUND(D243+IF(I243&lt;GLYCT3_MIN,-INCR_ALGO*IF(H243&gt;10,2,1),0)+IF(AND(I243&gt;=GLYCT3_MAX,I242&gt;=GLYCT3_MAX,I241&gt;=GLYCT3_MAX),INCR_ALGO*IF(H243&gt;10,2,1),0),2),0)</f>
        <v>1</v>
      </c>
      <c r="E244" s="14">
        <v>0</v>
      </c>
      <c r="F244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44" s="29">
        <f>Tableau25[[#This Row],[Algo]]*Tableau25[[#This Row],[Glucides]]/10</f>
        <v>0</v>
      </c>
      <c r="H244" s="19">
        <f>ROUND(2*Tableau25[[#This Row],[Calcul NR]],0)/2+Tableau25[[#This Row],[Correction]]</f>
        <v>0</v>
      </c>
      <c r="I244" s="11">
        <v>100</v>
      </c>
      <c r="J244" s="13">
        <v>100</v>
      </c>
      <c r="K244" s="15">
        <f>MAX(ROUND(K243+IF(P243&lt;GLYCT3_MIN,-INCR_ALGO*IF(O243&gt;10,2,1),0)+IF(AND(P243&gt;=GLYCT3_MAX,P242&gt;=GLYCT3_MAX,P241&gt;=GLYCT3_MAX),INCR_ALGO*IF(O243&gt;10,2,1),0),2),0)</f>
        <v>1</v>
      </c>
      <c r="L244" s="15">
        <v>0</v>
      </c>
      <c r="M244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44" s="20">
        <f>Tableau25[[#This Row],[Algo (M)]]*Tableau25[[#This Row],[Glucides (M)]]/10</f>
        <v>0</v>
      </c>
      <c r="O244" s="20">
        <f>ROUND(2*Tableau25[[#This Row],[Calcul NR (M)]],0)/2+Tableau25[[#This Row],[Correction (M)]]</f>
        <v>0</v>
      </c>
      <c r="P244" s="13">
        <v>100</v>
      </c>
      <c r="Q244" s="18">
        <v>100</v>
      </c>
      <c r="R244" s="16">
        <f>MAX(ROUND(R243+IF(X243&lt;GLYCT3_MIN,-INCR_ALGO*IF(V243&gt;10,2,1),0)+IF(AND(X243&gt;GLYCT3_MAX,X242&gt;GLYCT3_MAX,X241&gt;GLYCT3_MAX),INCR_ALGO*IF(V243&gt;10,2,1),0),2),0)</f>
        <v>1</v>
      </c>
      <c r="S244" s="16">
        <v>0</v>
      </c>
      <c r="T244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44" s="21">
        <f>Tableau25[[#This Row],[Algo (S)]]*Tableau25[[#This Row],[Glucides (S)]]/10</f>
        <v>0</v>
      </c>
      <c r="V244" s="21">
        <f>ROUND(2*Tableau25[[#This Row],[Calcul NR (S)]],0)/2+Tableau25[[#This Row],[Correction (S)]]</f>
        <v>0</v>
      </c>
      <c r="W244" s="16">
        <v>10</v>
      </c>
      <c r="X244" s="18">
        <v>100</v>
      </c>
      <c r="Y244" s="21"/>
      <c r="Z244" s="22"/>
    </row>
    <row r="245" spans="1:26" x14ac:dyDescent="0.3">
      <c r="A245" s="36" t="s">
        <v>30</v>
      </c>
      <c r="B245" s="37">
        <v>45534</v>
      </c>
      <c r="C245" s="11">
        <v>100</v>
      </c>
      <c r="D245" s="19">
        <f>MAX(ROUND(D244+IF(I244&lt;GLYCT3_MIN,-INCR_ALGO*IF(H244&gt;10,2,1),0)+IF(AND(I244&gt;=GLYCT3_MAX,I243&gt;=GLYCT3_MAX,I242&gt;=GLYCT3_MAX),INCR_ALGO*IF(H244&gt;10,2,1),0),2),0)</f>
        <v>1</v>
      </c>
      <c r="E245" s="14">
        <v>0</v>
      </c>
      <c r="F245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45" s="29">
        <f>Tableau25[[#This Row],[Algo]]*Tableau25[[#This Row],[Glucides]]/10</f>
        <v>0</v>
      </c>
      <c r="H245" s="19">
        <f>ROUND(2*Tableau25[[#This Row],[Calcul NR]],0)/2+Tableau25[[#This Row],[Correction]]</f>
        <v>0</v>
      </c>
      <c r="I245" s="11">
        <v>100</v>
      </c>
      <c r="J245" s="13">
        <v>100</v>
      </c>
      <c r="K245" s="15">
        <f>MAX(ROUND(K244+IF(P244&lt;GLYCT3_MIN,-INCR_ALGO*IF(O244&gt;10,2,1),0)+IF(AND(P244&gt;=GLYCT3_MAX,P243&gt;=GLYCT3_MAX,P242&gt;=GLYCT3_MAX),INCR_ALGO*IF(O244&gt;10,2,1),0),2),0)</f>
        <v>1</v>
      </c>
      <c r="L245" s="15">
        <v>0</v>
      </c>
      <c r="M245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45" s="20">
        <f>Tableau25[[#This Row],[Algo (M)]]*Tableau25[[#This Row],[Glucides (M)]]/10</f>
        <v>0</v>
      </c>
      <c r="O245" s="20">
        <f>ROUND(2*Tableau25[[#This Row],[Calcul NR (M)]],0)/2+Tableau25[[#This Row],[Correction (M)]]</f>
        <v>0</v>
      </c>
      <c r="P245" s="13">
        <v>100</v>
      </c>
      <c r="Q245" s="18">
        <v>100</v>
      </c>
      <c r="R245" s="16">
        <f>MAX(ROUND(R244+IF(X244&lt;GLYCT3_MIN,-INCR_ALGO*IF(V244&gt;10,2,1),0)+IF(AND(X244&gt;GLYCT3_MAX,X243&gt;GLYCT3_MAX,X242&gt;GLYCT3_MAX),INCR_ALGO*IF(V244&gt;10,2,1),0),2),0)</f>
        <v>1</v>
      </c>
      <c r="S245" s="16">
        <v>0</v>
      </c>
      <c r="T245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45" s="21">
        <f>Tableau25[[#This Row],[Algo (S)]]*Tableau25[[#This Row],[Glucides (S)]]/10</f>
        <v>0</v>
      </c>
      <c r="V245" s="21">
        <f>ROUND(2*Tableau25[[#This Row],[Calcul NR (S)]],0)/2+Tableau25[[#This Row],[Correction (S)]]</f>
        <v>0</v>
      </c>
      <c r="W245" s="16">
        <v>10</v>
      </c>
      <c r="X245" s="18">
        <v>100</v>
      </c>
      <c r="Y245" s="21"/>
      <c r="Z245" s="22"/>
    </row>
    <row r="246" spans="1:26" x14ac:dyDescent="0.3">
      <c r="A246" s="36" t="s">
        <v>31</v>
      </c>
      <c r="B246" s="37">
        <v>45535</v>
      </c>
      <c r="C246" s="11">
        <v>100</v>
      </c>
      <c r="D246" s="19">
        <f>MAX(ROUND(D245+IF(I245&lt;GLYCT3_MIN,-INCR_ALGO*IF(H245&gt;10,2,1),0)+IF(AND(I245&gt;=GLYCT3_MAX,I244&gt;=GLYCT3_MAX,I243&gt;=GLYCT3_MAX),INCR_ALGO*IF(H245&gt;10,2,1),0),2),0)</f>
        <v>1</v>
      </c>
      <c r="E246" s="14">
        <v>0</v>
      </c>
      <c r="F246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46" s="29">
        <f>Tableau25[[#This Row],[Algo]]*Tableau25[[#This Row],[Glucides]]/10</f>
        <v>0</v>
      </c>
      <c r="H246" s="19">
        <f>ROUND(2*Tableau25[[#This Row],[Calcul NR]],0)/2+Tableau25[[#This Row],[Correction]]</f>
        <v>0</v>
      </c>
      <c r="I246" s="11">
        <v>100</v>
      </c>
      <c r="J246" s="13">
        <v>100</v>
      </c>
      <c r="K246" s="15">
        <f>MAX(ROUND(K245+IF(P245&lt;GLYCT3_MIN,-INCR_ALGO*IF(O245&gt;10,2,1),0)+IF(AND(P245&gt;=GLYCT3_MAX,P244&gt;=GLYCT3_MAX,P243&gt;=GLYCT3_MAX),INCR_ALGO*IF(O245&gt;10,2,1),0),2),0)</f>
        <v>1</v>
      </c>
      <c r="L246" s="15">
        <v>0</v>
      </c>
      <c r="M246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46" s="20">
        <f>Tableau25[[#This Row],[Algo (M)]]*Tableau25[[#This Row],[Glucides (M)]]/10</f>
        <v>0</v>
      </c>
      <c r="O246" s="20">
        <f>ROUND(2*Tableau25[[#This Row],[Calcul NR (M)]],0)/2+Tableau25[[#This Row],[Correction (M)]]</f>
        <v>0</v>
      </c>
      <c r="P246" s="13">
        <v>100</v>
      </c>
      <c r="Q246" s="18">
        <v>100</v>
      </c>
      <c r="R246" s="16">
        <f>MAX(ROUND(R245+IF(X245&lt;GLYCT3_MIN,-INCR_ALGO*IF(V245&gt;10,2,1),0)+IF(AND(X245&gt;GLYCT3_MAX,X244&gt;GLYCT3_MAX,X243&gt;GLYCT3_MAX),INCR_ALGO*IF(V245&gt;10,2,1),0),2),0)</f>
        <v>1</v>
      </c>
      <c r="S246" s="16">
        <v>0</v>
      </c>
      <c r="T246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46" s="21">
        <f>Tableau25[[#This Row],[Algo (S)]]*Tableau25[[#This Row],[Glucides (S)]]/10</f>
        <v>0</v>
      </c>
      <c r="V246" s="21">
        <f>ROUND(2*Tableau25[[#This Row],[Calcul NR (S)]],0)/2+Tableau25[[#This Row],[Correction (S)]]</f>
        <v>0</v>
      </c>
      <c r="W246" s="16">
        <v>10</v>
      </c>
      <c r="X246" s="18">
        <v>100</v>
      </c>
      <c r="Y246" s="21"/>
      <c r="Z246" s="22"/>
    </row>
    <row r="247" spans="1:26" x14ac:dyDescent="0.3">
      <c r="A247" s="36" t="s">
        <v>32</v>
      </c>
      <c r="B247" s="37">
        <v>45536</v>
      </c>
      <c r="C247" s="11">
        <v>100</v>
      </c>
      <c r="D247" s="19">
        <f>MAX(ROUND(D246+IF(I246&lt;GLYCT3_MIN,-INCR_ALGO*IF(H246&gt;10,2,1),0)+IF(AND(I246&gt;=GLYCT3_MAX,I245&gt;=GLYCT3_MAX,I244&gt;=GLYCT3_MAX),INCR_ALGO*IF(H246&gt;10,2,1),0),2),0)</f>
        <v>1</v>
      </c>
      <c r="E247" s="14">
        <v>0</v>
      </c>
      <c r="F247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47" s="29">
        <f>Tableau25[[#This Row],[Algo]]*Tableau25[[#This Row],[Glucides]]/10</f>
        <v>0</v>
      </c>
      <c r="H247" s="19">
        <f>ROUND(2*Tableau25[[#This Row],[Calcul NR]],0)/2+Tableau25[[#This Row],[Correction]]</f>
        <v>0</v>
      </c>
      <c r="I247" s="11">
        <v>100</v>
      </c>
      <c r="J247" s="13">
        <v>100</v>
      </c>
      <c r="K247" s="15">
        <f>MAX(ROUND(K246+IF(P246&lt;GLYCT3_MIN,-INCR_ALGO*IF(O246&gt;10,2,1),0)+IF(AND(P246&gt;=GLYCT3_MAX,P245&gt;=GLYCT3_MAX,P244&gt;=GLYCT3_MAX),INCR_ALGO*IF(O246&gt;10,2,1),0),2),0)</f>
        <v>1</v>
      </c>
      <c r="L247" s="15">
        <v>0</v>
      </c>
      <c r="M247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47" s="20">
        <f>Tableau25[[#This Row],[Algo (M)]]*Tableau25[[#This Row],[Glucides (M)]]/10</f>
        <v>0</v>
      </c>
      <c r="O247" s="20">
        <f>ROUND(2*Tableau25[[#This Row],[Calcul NR (M)]],0)/2+Tableau25[[#This Row],[Correction (M)]]</f>
        <v>0</v>
      </c>
      <c r="P247" s="13">
        <v>100</v>
      </c>
      <c r="Q247" s="18">
        <v>100</v>
      </c>
      <c r="R247" s="16">
        <f>MAX(ROUND(R246+IF(X246&lt;GLYCT3_MIN,-INCR_ALGO*IF(V246&gt;10,2,1),0)+IF(AND(X246&gt;GLYCT3_MAX,X245&gt;GLYCT3_MAX,X244&gt;GLYCT3_MAX),INCR_ALGO*IF(V246&gt;10,2,1),0),2),0)</f>
        <v>1</v>
      </c>
      <c r="S247" s="16">
        <v>0</v>
      </c>
      <c r="T247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47" s="21">
        <f>Tableau25[[#This Row],[Algo (S)]]*Tableau25[[#This Row],[Glucides (S)]]/10</f>
        <v>0</v>
      </c>
      <c r="V247" s="21">
        <f>ROUND(2*Tableau25[[#This Row],[Calcul NR (S)]],0)/2+Tableau25[[#This Row],[Correction (S)]]</f>
        <v>0</v>
      </c>
      <c r="W247" s="16">
        <v>10</v>
      </c>
      <c r="X247" s="18">
        <v>100</v>
      </c>
      <c r="Y247" s="21"/>
      <c r="Z247" s="22"/>
    </row>
    <row r="248" spans="1:26" x14ac:dyDescent="0.3">
      <c r="A248" s="36" t="s">
        <v>28</v>
      </c>
      <c r="B248" s="37">
        <v>45537</v>
      </c>
      <c r="C248" s="11">
        <v>100</v>
      </c>
      <c r="D248" s="19">
        <f>MAX(ROUND(D247+IF(I247&lt;GLYCT3_MIN,-INCR_ALGO*IF(H247&gt;10,2,1),0)+IF(AND(I247&gt;=GLYCT3_MAX,I246&gt;=GLYCT3_MAX,I245&gt;=GLYCT3_MAX),INCR_ALGO*IF(H247&gt;10,2,1),0),2),0)</f>
        <v>1</v>
      </c>
      <c r="E248" s="14">
        <v>0</v>
      </c>
      <c r="F248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48" s="29">
        <f>Tableau25[[#This Row],[Algo]]*Tableau25[[#This Row],[Glucides]]/10</f>
        <v>0</v>
      </c>
      <c r="H248" s="19">
        <f>ROUND(2*Tableau25[[#This Row],[Calcul NR]],0)/2+Tableau25[[#This Row],[Correction]]</f>
        <v>0</v>
      </c>
      <c r="I248" s="11">
        <v>100</v>
      </c>
      <c r="J248" s="13">
        <v>100</v>
      </c>
      <c r="K248" s="15">
        <f>MAX(ROUND(K247+IF(P247&lt;GLYCT3_MIN,-INCR_ALGO*IF(O247&gt;10,2,1),0)+IF(AND(P247&gt;=GLYCT3_MAX,P246&gt;=GLYCT3_MAX,P245&gt;=GLYCT3_MAX),INCR_ALGO*IF(O247&gt;10,2,1),0),2),0)</f>
        <v>1</v>
      </c>
      <c r="L248" s="15">
        <v>0</v>
      </c>
      <c r="M248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48" s="20">
        <f>Tableau25[[#This Row],[Algo (M)]]*Tableau25[[#This Row],[Glucides (M)]]/10</f>
        <v>0</v>
      </c>
      <c r="O248" s="20">
        <f>ROUND(2*Tableau25[[#This Row],[Calcul NR (M)]],0)/2+Tableau25[[#This Row],[Correction (M)]]</f>
        <v>0</v>
      </c>
      <c r="P248" s="13">
        <v>100</v>
      </c>
      <c r="Q248" s="18">
        <v>100</v>
      </c>
      <c r="R248" s="16">
        <f>MAX(ROUND(R247+IF(X247&lt;GLYCT3_MIN,-INCR_ALGO*IF(V247&gt;10,2,1),0)+IF(AND(X247&gt;GLYCT3_MAX,X246&gt;GLYCT3_MAX,X245&gt;GLYCT3_MAX),INCR_ALGO*IF(V247&gt;10,2,1),0),2),0)</f>
        <v>1</v>
      </c>
      <c r="S248" s="16">
        <v>0</v>
      </c>
      <c r="T248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48" s="21">
        <f>Tableau25[[#This Row],[Algo (S)]]*Tableau25[[#This Row],[Glucides (S)]]/10</f>
        <v>0</v>
      </c>
      <c r="V248" s="21">
        <f>ROUND(2*Tableau25[[#This Row],[Calcul NR (S)]],0)/2+Tableau25[[#This Row],[Correction (S)]]</f>
        <v>0</v>
      </c>
      <c r="W248" s="16">
        <v>10</v>
      </c>
      <c r="X248" s="18">
        <v>100</v>
      </c>
      <c r="Y248" s="21"/>
      <c r="Z248" s="22"/>
    </row>
    <row r="249" spans="1:26" x14ac:dyDescent="0.3">
      <c r="A249" s="36" t="s">
        <v>27</v>
      </c>
      <c r="B249" s="37">
        <v>45538</v>
      </c>
      <c r="C249" s="11">
        <v>100</v>
      </c>
      <c r="D249" s="19">
        <f>MAX(ROUND(D248+IF(I248&lt;GLYCT3_MIN,-INCR_ALGO*IF(H248&gt;10,2,1),0)+IF(AND(I248&gt;=GLYCT3_MAX,I247&gt;=GLYCT3_MAX,I246&gt;=GLYCT3_MAX),INCR_ALGO*IF(H248&gt;10,2,1),0),2),0)</f>
        <v>1</v>
      </c>
      <c r="E249" s="14">
        <v>0</v>
      </c>
      <c r="F249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49" s="29">
        <f>Tableau25[[#This Row],[Algo]]*Tableau25[[#This Row],[Glucides]]/10</f>
        <v>0</v>
      </c>
      <c r="H249" s="19">
        <f>ROUND(2*Tableau25[[#This Row],[Calcul NR]],0)/2+Tableau25[[#This Row],[Correction]]</f>
        <v>0</v>
      </c>
      <c r="I249" s="11">
        <v>100</v>
      </c>
      <c r="J249" s="13">
        <v>100</v>
      </c>
      <c r="K249" s="15">
        <f>MAX(ROUND(K248+IF(P248&lt;GLYCT3_MIN,-INCR_ALGO*IF(O248&gt;10,2,1),0)+IF(AND(P248&gt;=GLYCT3_MAX,P247&gt;=GLYCT3_MAX,P246&gt;=GLYCT3_MAX),INCR_ALGO*IF(O248&gt;10,2,1),0),2),0)</f>
        <v>1</v>
      </c>
      <c r="L249" s="15">
        <v>0</v>
      </c>
      <c r="M249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49" s="20">
        <f>Tableau25[[#This Row],[Algo (M)]]*Tableau25[[#This Row],[Glucides (M)]]/10</f>
        <v>0</v>
      </c>
      <c r="O249" s="20">
        <f>ROUND(2*Tableau25[[#This Row],[Calcul NR (M)]],0)/2+Tableau25[[#This Row],[Correction (M)]]</f>
        <v>0</v>
      </c>
      <c r="P249" s="13">
        <v>100</v>
      </c>
      <c r="Q249" s="18">
        <v>100</v>
      </c>
      <c r="R249" s="16">
        <f>MAX(ROUND(R248+IF(X248&lt;GLYCT3_MIN,-INCR_ALGO*IF(V248&gt;10,2,1),0)+IF(AND(X248&gt;GLYCT3_MAX,X247&gt;GLYCT3_MAX,X246&gt;GLYCT3_MAX),INCR_ALGO*IF(V248&gt;10,2,1),0),2),0)</f>
        <v>1</v>
      </c>
      <c r="S249" s="16">
        <v>0</v>
      </c>
      <c r="T249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49" s="21">
        <f>Tableau25[[#This Row],[Algo (S)]]*Tableau25[[#This Row],[Glucides (S)]]/10</f>
        <v>0</v>
      </c>
      <c r="V249" s="21">
        <f>ROUND(2*Tableau25[[#This Row],[Calcul NR (S)]],0)/2+Tableau25[[#This Row],[Correction (S)]]</f>
        <v>0</v>
      </c>
      <c r="W249" s="16">
        <v>10</v>
      </c>
      <c r="X249" s="18">
        <v>100</v>
      </c>
      <c r="Y249" s="21"/>
      <c r="Z249" s="22"/>
    </row>
    <row r="250" spans="1:26" x14ac:dyDescent="0.3">
      <c r="A250" s="36" t="s">
        <v>33</v>
      </c>
      <c r="B250" s="37">
        <v>45539</v>
      </c>
      <c r="C250" s="11">
        <v>100</v>
      </c>
      <c r="D250" s="19">
        <f>MAX(ROUND(D249+IF(I249&lt;GLYCT3_MIN,-INCR_ALGO*IF(H249&gt;10,2,1),0)+IF(AND(I249&gt;=GLYCT3_MAX,I248&gt;=GLYCT3_MAX,I247&gt;=GLYCT3_MAX),INCR_ALGO*IF(H249&gt;10,2,1),0),2),0)</f>
        <v>1</v>
      </c>
      <c r="E250" s="14">
        <v>0</v>
      </c>
      <c r="F250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50" s="29">
        <f>Tableau25[[#This Row],[Algo]]*Tableau25[[#This Row],[Glucides]]/10</f>
        <v>0</v>
      </c>
      <c r="H250" s="19">
        <f>ROUND(2*Tableau25[[#This Row],[Calcul NR]],0)/2+Tableau25[[#This Row],[Correction]]</f>
        <v>0</v>
      </c>
      <c r="I250" s="11">
        <v>100</v>
      </c>
      <c r="J250" s="13">
        <v>100</v>
      </c>
      <c r="K250" s="15">
        <f>MAX(ROUND(K249+IF(P249&lt;GLYCT3_MIN,-INCR_ALGO*IF(O249&gt;10,2,1),0)+IF(AND(P249&gt;=GLYCT3_MAX,P248&gt;=GLYCT3_MAX,P247&gt;=GLYCT3_MAX),INCR_ALGO*IF(O249&gt;10,2,1),0),2),0)</f>
        <v>1</v>
      </c>
      <c r="L250" s="15">
        <v>0</v>
      </c>
      <c r="M250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50" s="20">
        <f>Tableau25[[#This Row],[Algo (M)]]*Tableau25[[#This Row],[Glucides (M)]]/10</f>
        <v>0</v>
      </c>
      <c r="O250" s="20">
        <f>ROUND(2*Tableau25[[#This Row],[Calcul NR (M)]],0)/2+Tableau25[[#This Row],[Correction (M)]]</f>
        <v>0</v>
      </c>
      <c r="P250" s="13">
        <v>100</v>
      </c>
      <c r="Q250" s="18">
        <v>100</v>
      </c>
      <c r="R250" s="16">
        <f>MAX(ROUND(R249+IF(X249&lt;GLYCT3_MIN,-INCR_ALGO*IF(V249&gt;10,2,1),0)+IF(AND(X249&gt;GLYCT3_MAX,X248&gt;GLYCT3_MAX,X247&gt;GLYCT3_MAX),INCR_ALGO*IF(V249&gt;10,2,1),0),2),0)</f>
        <v>1</v>
      </c>
      <c r="S250" s="16">
        <v>0</v>
      </c>
      <c r="T250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50" s="21">
        <f>Tableau25[[#This Row],[Algo (S)]]*Tableau25[[#This Row],[Glucides (S)]]/10</f>
        <v>0</v>
      </c>
      <c r="V250" s="21">
        <f>ROUND(2*Tableau25[[#This Row],[Calcul NR (S)]],0)/2+Tableau25[[#This Row],[Correction (S)]]</f>
        <v>0</v>
      </c>
      <c r="W250" s="16">
        <v>10</v>
      </c>
      <c r="X250" s="18">
        <v>100</v>
      </c>
      <c r="Y250" s="21"/>
      <c r="Z250" s="22"/>
    </row>
    <row r="251" spans="1:26" x14ac:dyDescent="0.3">
      <c r="A251" s="36" t="s">
        <v>29</v>
      </c>
      <c r="B251" s="37">
        <v>45540</v>
      </c>
      <c r="C251" s="11">
        <v>100</v>
      </c>
      <c r="D251" s="19">
        <f>MAX(ROUND(D250+IF(I250&lt;GLYCT3_MIN,-INCR_ALGO*IF(H250&gt;10,2,1),0)+IF(AND(I250&gt;=GLYCT3_MAX,I249&gt;=GLYCT3_MAX,I248&gt;=GLYCT3_MAX),INCR_ALGO*IF(H250&gt;10,2,1),0),2),0)</f>
        <v>1</v>
      </c>
      <c r="E251" s="14">
        <v>0</v>
      </c>
      <c r="F251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51" s="29">
        <f>Tableau25[[#This Row],[Algo]]*Tableau25[[#This Row],[Glucides]]/10</f>
        <v>0</v>
      </c>
      <c r="H251" s="19">
        <f>ROUND(2*Tableau25[[#This Row],[Calcul NR]],0)/2+Tableau25[[#This Row],[Correction]]</f>
        <v>0</v>
      </c>
      <c r="I251" s="11">
        <v>100</v>
      </c>
      <c r="J251" s="13">
        <v>100</v>
      </c>
      <c r="K251" s="15">
        <f>MAX(ROUND(K250+IF(P250&lt;GLYCT3_MIN,-INCR_ALGO*IF(O250&gt;10,2,1),0)+IF(AND(P250&gt;=GLYCT3_MAX,P249&gt;=GLYCT3_MAX,P248&gt;=GLYCT3_MAX),INCR_ALGO*IF(O250&gt;10,2,1),0),2),0)</f>
        <v>1</v>
      </c>
      <c r="L251" s="15">
        <v>0</v>
      </c>
      <c r="M251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51" s="20">
        <f>Tableau25[[#This Row],[Algo (M)]]*Tableau25[[#This Row],[Glucides (M)]]/10</f>
        <v>0</v>
      </c>
      <c r="O251" s="20">
        <f>ROUND(2*Tableau25[[#This Row],[Calcul NR (M)]],0)/2+Tableau25[[#This Row],[Correction (M)]]</f>
        <v>0</v>
      </c>
      <c r="P251" s="13">
        <v>100</v>
      </c>
      <c r="Q251" s="18">
        <v>100</v>
      </c>
      <c r="R251" s="16">
        <f>MAX(ROUND(R250+IF(X250&lt;GLYCT3_MIN,-INCR_ALGO*IF(V250&gt;10,2,1),0)+IF(AND(X250&gt;GLYCT3_MAX,X249&gt;GLYCT3_MAX,X248&gt;GLYCT3_MAX),INCR_ALGO*IF(V250&gt;10,2,1),0),2),0)</f>
        <v>1</v>
      </c>
      <c r="S251" s="16">
        <v>0</v>
      </c>
      <c r="T251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51" s="21">
        <f>Tableau25[[#This Row],[Algo (S)]]*Tableau25[[#This Row],[Glucides (S)]]/10</f>
        <v>0</v>
      </c>
      <c r="V251" s="21">
        <f>ROUND(2*Tableau25[[#This Row],[Calcul NR (S)]],0)/2+Tableau25[[#This Row],[Correction (S)]]</f>
        <v>0</v>
      </c>
      <c r="W251" s="16">
        <v>10</v>
      </c>
      <c r="X251" s="18">
        <v>100</v>
      </c>
      <c r="Y251" s="21"/>
      <c r="Z251" s="22"/>
    </row>
    <row r="252" spans="1:26" x14ac:dyDescent="0.3">
      <c r="A252" s="36" t="s">
        <v>30</v>
      </c>
      <c r="B252" s="37">
        <v>45541</v>
      </c>
      <c r="C252" s="11">
        <v>100</v>
      </c>
      <c r="D252" s="19">
        <f>MAX(ROUND(D251+IF(I251&lt;GLYCT3_MIN,-INCR_ALGO*IF(H251&gt;10,2,1),0)+IF(AND(I251&gt;=GLYCT3_MAX,I250&gt;=GLYCT3_MAX,I249&gt;=GLYCT3_MAX),INCR_ALGO*IF(H251&gt;10,2,1),0),2),0)</f>
        <v>1</v>
      </c>
      <c r="E252" s="14">
        <v>0</v>
      </c>
      <c r="F252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52" s="29">
        <f>Tableau25[[#This Row],[Algo]]*Tableau25[[#This Row],[Glucides]]/10</f>
        <v>0</v>
      </c>
      <c r="H252" s="19">
        <f>ROUND(2*Tableau25[[#This Row],[Calcul NR]],0)/2+Tableau25[[#This Row],[Correction]]</f>
        <v>0</v>
      </c>
      <c r="I252" s="11">
        <v>100</v>
      </c>
      <c r="J252" s="13">
        <v>100</v>
      </c>
      <c r="K252" s="15">
        <f>MAX(ROUND(K251+IF(P251&lt;GLYCT3_MIN,-INCR_ALGO*IF(O251&gt;10,2,1),0)+IF(AND(P251&gt;=GLYCT3_MAX,P250&gt;=GLYCT3_MAX,P249&gt;=GLYCT3_MAX),INCR_ALGO*IF(O251&gt;10,2,1),0),2),0)</f>
        <v>1</v>
      </c>
      <c r="L252" s="15">
        <v>0</v>
      </c>
      <c r="M252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52" s="20">
        <f>Tableau25[[#This Row],[Algo (M)]]*Tableau25[[#This Row],[Glucides (M)]]/10</f>
        <v>0</v>
      </c>
      <c r="O252" s="20">
        <f>ROUND(2*Tableau25[[#This Row],[Calcul NR (M)]],0)/2+Tableau25[[#This Row],[Correction (M)]]</f>
        <v>0</v>
      </c>
      <c r="P252" s="13">
        <v>100</v>
      </c>
      <c r="Q252" s="18">
        <v>100</v>
      </c>
      <c r="R252" s="16">
        <f>MAX(ROUND(R251+IF(X251&lt;GLYCT3_MIN,-INCR_ALGO*IF(V251&gt;10,2,1),0)+IF(AND(X251&gt;GLYCT3_MAX,X250&gt;GLYCT3_MAX,X249&gt;GLYCT3_MAX),INCR_ALGO*IF(V251&gt;10,2,1),0),2),0)</f>
        <v>1</v>
      </c>
      <c r="S252" s="16">
        <v>0</v>
      </c>
      <c r="T252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52" s="21">
        <f>Tableau25[[#This Row],[Algo (S)]]*Tableau25[[#This Row],[Glucides (S)]]/10</f>
        <v>0</v>
      </c>
      <c r="V252" s="21">
        <f>ROUND(2*Tableau25[[#This Row],[Calcul NR (S)]],0)/2+Tableau25[[#This Row],[Correction (S)]]</f>
        <v>0</v>
      </c>
      <c r="W252" s="16">
        <v>10</v>
      </c>
      <c r="X252" s="18">
        <v>100</v>
      </c>
      <c r="Y252" s="21"/>
      <c r="Z252" s="22"/>
    </row>
    <row r="253" spans="1:26" x14ac:dyDescent="0.3">
      <c r="A253" s="36" t="s">
        <v>31</v>
      </c>
      <c r="B253" s="37">
        <v>45542</v>
      </c>
      <c r="C253" s="11">
        <v>100</v>
      </c>
      <c r="D253" s="19">
        <f>MAX(ROUND(D252+IF(I252&lt;GLYCT3_MIN,-INCR_ALGO*IF(H252&gt;10,2,1),0)+IF(AND(I252&gt;=GLYCT3_MAX,I251&gt;=GLYCT3_MAX,I250&gt;=GLYCT3_MAX),INCR_ALGO*IF(H252&gt;10,2,1),0),2),0)</f>
        <v>1</v>
      </c>
      <c r="E253" s="14">
        <v>0</v>
      </c>
      <c r="F253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53" s="29">
        <f>Tableau25[[#This Row],[Algo]]*Tableau25[[#This Row],[Glucides]]/10</f>
        <v>0</v>
      </c>
      <c r="H253" s="19">
        <f>ROUND(2*Tableau25[[#This Row],[Calcul NR]],0)/2+Tableau25[[#This Row],[Correction]]</f>
        <v>0</v>
      </c>
      <c r="I253" s="11">
        <v>100</v>
      </c>
      <c r="J253" s="13">
        <v>100</v>
      </c>
      <c r="K253" s="15">
        <f>MAX(ROUND(K252+IF(P252&lt;GLYCT3_MIN,-INCR_ALGO*IF(O252&gt;10,2,1),0)+IF(AND(P252&gt;=GLYCT3_MAX,P251&gt;=GLYCT3_MAX,P250&gt;=GLYCT3_MAX),INCR_ALGO*IF(O252&gt;10,2,1),0),2),0)</f>
        <v>1</v>
      </c>
      <c r="L253" s="15">
        <v>0</v>
      </c>
      <c r="M253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53" s="20">
        <f>Tableau25[[#This Row],[Algo (M)]]*Tableau25[[#This Row],[Glucides (M)]]/10</f>
        <v>0</v>
      </c>
      <c r="O253" s="20">
        <f>ROUND(2*Tableau25[[#This Row],[Calcul NR (M)]],0)/2+Tableau25[[#This Row],[Correction (M)]]</f>
        <v>0</v>
      </c>
      <c r="P253" s="13">
        <v>100</v>
      </c>
      <c r="Q253" s="18">
        <v>100</v>
      </c>
      <c r="R253" s="16">
        <f>MAX(ROUND(R252+IF(X252&lt;GLYCT3_MIN,-INCR_ALGO*IF(V252&gt;10,2,1),0)+IF(AND(X252&gt;GLYCT3_MAX,X251&gt;GLYCT3_MAX,X250&gt;GLYCT3_MAX),INCR_ALGO*IF(V252&gt;10,2,1),0),2),0)</f>
        <v>1</v>
      </c>
      <c r="S253" s="16">
        <v>0</v>
      </c>
      <c r="T253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53" s="21">
        <f>Tableau25[[#This Row],[Algo (S)]]*Tableau25[[#This Row],[Glucides (S)]]/10</f>
        <v>0</v>
      </c>
      <c r="V253" s="21">
        <f>ROUND(2*Tableau25[[#This Row],[Calcul NR (S)]],0)/2+Tableau25[[#This Row],[Correction (S)]]</f>
        <v>0</v>
      </c>
      <c r="W253" s="16">
        <v>10</v>
      </c>
      <c r="X253" s="18">
        <v>100</v>
      </c>
      <c r="Y253" s="21"/>
      <c r="Z253" s="22"/>
    </row>
    <row r="254" spans="1:26" x14ac:dyDescent="0.3">
      <c r="A254" s="36" t="s">
        <v>32</v>
      </c>
      <c r="B254" s="37">
        <v>45543</v>
      </c>
      <c r="C254" s="11">
        <v>100</v>
      </c>
      <c r="D254" s="19">
        <f>MAX(ROUND(D253+IF(I253&lt;GLYCT3_MIN,-INCR_ALGO*IF(H253&gt;10,2,1),0)+IF(AND(I253&gt;=GLYCT3_MAX,I252&gt;=GLYCT3_MAX,I251&gt;=GLYCT3_MAX),INCR_ALGO*IF(H253&gt;10,2,1),0),2),0)</f>
        <v>1</v>
      </c>
      <c r="E254" s="14">
        <v>0</v>
      </c>
      <c r="F254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54" s="29">
        <f>Tableau25[[#This Row],[Algo]]*Tableau25[[#This Row],[Glucides]]/10</f>
        <v>0</v>
      </c>
      <c r="H254" s="19">
        <f>ROUND(2*Tableau25[[#This Row],[Calcul NR]],0)/2+Tableau25[[#This Row],[Correction]]</f>
        <v>0</v>
      </c>
      <c r="I254" s="11">
        <v>100</v>
      </c>
      <c r="J254" s="13">
        <v>100</v>
      </c>
      <c r="K254" s="15">
        <f>MAX(ROUND(K253+IF(P253&lt;GLYCT3_MIN,-INCR_ALGO*IF(O253&gt;10,2,1),0)+IF(AND(P253&gt;=GLYCT3_MAX,P252&gt;=GLYCT3_MAX,P251&gt;=GLYCT3_MAX),INCR_ALGO*IF(O253&gt;10,2,1),0),2),0)</f>
        <v>1</v>
      </c>
      <c r="L254" s="15">
        <v>0</v>
      </c>
      <c r="M254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54" s="20">
        <f>Tableau25[[#This Row],[Algo (M)]]*Tableau25[[#This Row],[Glucides (M)]]/10</f>
        <v>0</v>
      </c>
      <c r="O254" s="20">
        <f>ROUND(2*Tableau25[[#This Row],[Calcul NR (M)]],0)/2+Tableau25[[#This Row],[Correction (M)]]</f>
        <v>0</v>
      </c>
      <c r="P254" s="13">
        <v>100</v>
      </c>
      <c r="Q254" s="18">
        <v>100</v>
      </c>
      <c r="R254" s="16">
        <f>MAX(ROUND(R253+IF(X253&lt;GLYCT3_MIN,-INCR_ALGO*IF(V253&gt;10,2,1),0)+IF(AND(X253&gt;GLYCT3_MAX,X252&gt;GLYCT3_MAX,X251&gt;GLYCT3_MAX),INCR_ALGO*IF(V253&gt;10,2,1),0),2),0)</f>
        <v>1</v>
      </c>
      <c r="S254" s="16">
        <v>0</v>
      </c>
      <c r="T254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54" s="21">
        <f>Tableau25[[#This Row],[Algo (S)]]*Tableau25[[#This Row],[Glucides (S)]]/10</f>
        <v>0</v>
      </c>
      <c r="V254" s="21">
        <f>ROUND(2*Tableau25[[#This Row],[Calcul NR (S)]],0)/2+Tableau25[[#This Row],[Correction (S)]]</f>
        <v>0</v>
      </c>
      <c r="W254" s="16">
        <v>10</v>
      </c>
      <c r="X254" s="18">
        <v>100</v>
      </c>
      <c r="Y254" s="21"/>
      <c r="Z254" s="22"/>
    </row>
    <row r="255" spans="1:26" x14ac:dyDescent="0.3">
      <c r="A255" s="36" t="s">
        <v>28</v>
      </c>
      <c r="B255" s="37">
        <v>45544</v>
      </c>
      <c r="C255" s="11">
        <v>100</v>
      </c>
      <c r="D255" s="19">
        <f>MAX(ROUND(D254+IF(I254&lt;GLYCT3_MIN,-INCR_ALGO*IF(H254&gt;10,2,1),0)+IF(AND(I254&gt;=GLYCT3_MAX,I253&gt;=GLYCT3_MAX,I252&gt;=GLYCT3_MAX),INCR_ALGO*IF(H254&gt;10,2,1),0),2),0)</f>
        <v>1</v>
      </c>
      <c r="E255" s="14">
        <v>0</v>
      </c>
      <c r="F255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55" s="29">
        <f>Tableau25[[#This Row],[Algo]]*Tableau25[[#This Row],[Glucides]]/10</f>
        <v>0</v>
      </c>
      <c r="H255" s="19">
        <f>ROUND(2*Tableau25[[#This Row],[Calcul NR]],0)/2+Tableau25[[#This Row],[Correction]]</f>
        <v>0</v>
      </c>
      <c r="I255" s="11">
        <v>100</v>
      </c>
      <c r="J255" s="13">
        <v>100</v>
      </c>
      <c r="K255" s="15">
        <f>MAX(ROUND(K254+IF(P254&lt;GLYCT3_MIN,-INCR_ALGO*IF(O254&gt;10,2,1),0)+IF(AND(P254&gt;=GLYCT3_MAX,P253&gt;=GLYCT3_MAX,P252&gt;=GLYCT3_MAX),INCR_ALGO*IF(O254&gt;10,2,1),0),2),0)</f>
        <v>1</v>
      </c>
      <c r="L255" s="15">
        <v>0</v>
      </c>
      <c r="M255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55" s="20">
        <f>Tableau25[[#This Row],[Algo (M)]]*Tableau25[[#This Row],[Glucides (M)]]/10</f>
        <v>0</v>
      </c>
      <c r="O255" s="20">
        <f>ROUND(2*Tableau25[[#This Row],[Calcul NR (M)]],0)/2+Tableau25[[#This Row],[Correction (M)]]</f>
        <v>0</v>
      </c>
      <c r="P255" s="13">
        <v>100</v>
      </c>
      <c r="Q255" s="18">
        <v>100</v>
      </c>
      <c r="R255" s="16">
        <f>MAX(ROUND(R254+IF(X254&lt;GLYCT3_MIN,-INCR_ALGO*IF(V254&gt;10,2,1),0)+IF(AND(X254&gt;GLYCT3_MAX,X253&gt;GLYCT3_MAX,X252&gt;GLYCT3_MAX),INCR_ALGO*IF(V254&gt;10,2,1),0),2),0)</f>
        <v>1</v>
      </c>
      <c r="S255" s="16">
        <v>0</v>
      </c>
      <c r="T255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55" s="21">
        <f>Tableau25[[#This Row],[Algo (S)]]*Tableau25[[#This Row],[Glucides (S)]]/10</f>
        <v>0</v>
      </c>
      <c r="V255" s="21">
        <f>ROUND(2*Tableau25[[#This Row],[Calcul NR (S)]],0)/2+Tableau25[[#This Row],[Correction (S)]]</f>
        <v>0</v>
      </c>
      <c r="W255" s="16">
        <v>10</v>
      </c>
      <c r="X255" s="18">
        <v>100</v>
      </c>
      <c r="Y255" s="21"/>
      <c r="Z255" s="22"/>
    </row>
    <row r="256" spans="1:26" x14ac:dyDescent="0.3">
      <c r="A256" s="36" t="s">
        <v>27</v>
      </c>
      <c r="B256" s="37">
        <v>45545</v>
      </c>
      <c r="C256" s="11">
        <v>100</v>
      </c>
      <c r="D256" s="19">
        <f>MAX(ROUND(D255+IF(I255&lt;GLYCT3_MIN,-INCR_ALGO*IF(H255&gt;10,2,1),0)+IF(AND(I255&gt;=GLYCT3_MAX,I254&gt;=GLYCT3_MAX,I253&gt;=GLYCT3_MAX),INCR_ALGO*IF(H255&gt;10,2,1),0),2),0)</f>
        <v>1</v>
      </c>
      <c r="E256" s="14">
        <v>0</v>
      </c>
      <c r="F256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56" s="29">
        <f>Tableau25[[#This Row],[Algo]]*Tableau25[[#This Row],[Glucides]]/10</f>
        <v>0</v>
      </c>
      <c r="H256" s="19">
        <f>ROUND(2*Tableau25[[#This Row],[Calcul NR]],0)/2+Tableau25[[#This Row],[Correction]]</f>
        <v>0</v>
      </c>
      <c r="I256" s="11">
        <v>100</v>
      </c>
      <c r="J256" s="13">
        <v>100</v>
      </c>
      <c r="K256" s="15">
        <f>MAX(ROUND(K255+IF(P255&lt;GLYCT3_MIN,-INCR_ALGO*IF(O255&gt;10,2,1),0)+IF(AND(P255&gt;=GLYCT3_MAX,P254&gt;=GLYCT3_MAX,P253&gt;=GLYCT3_MAX),INCR_ALGO*IF(O255&gt;10,2,1),0),2),0)</f>
        <v>1</v>
      </c>
      <c r="L256" s="15">
        <v>0</v>
      </c>
      <c r="M256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56" s="20">
        <f>Tableau25[[#This Row],[Algo (M)]]*Tableau25[[#This Row],[Glucides (M)]]/10</f>
        <v>0</v>
      </c>
      <c r="O256" s="20">
        <f>ROUND(2*Tableau25[[#This Row],[Calcul NR (M)]],0)/2+Tableau25[[#This Row],[Correction (M)]]</f>
        <v>0</v>
      </c>
      <c r="P256" s="13">
        <v>100</v>
      </c>
      <c r="Q256" s="18">
        <v>100</v>
      </c>
      <c r="R256" s="16">
        <f>MAX(ROUND(R255+IF(X255&lt;GLYCT3_MIN,-INCR_ALGO*IF(V255&gt;10,2,1),0)+IF(AND(X255&gt;GLYCT3_MAX,X254&gt;GLYCT3_MAX,X253&gt;GLYCT3_MAX),INCR_ALGO*IF(V255&gt;10,2,1),0),2),0)</f>
        <v>1</v>
      </c>
      <c r="S256" s="16">
        <v>0</v>
      </c>
      <c r="T256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56" s="21">
        <f>Tableau25[[#This Row],[Algo (S)]]*Tableau25[[#This Row],[Glucides (S)]]/10</f>
        <v>0</v>
      </c>
      <c r="V256" s="21">
        <f>ROUND(2*Tableau25[[#This Row],[Calcul NR (S)]],0)/2+Tableau25[[#This Row],[Correction (S)]]</f>
        <v>0</v>
      </c>
      <c r="W256" s="16">
        <v>10</v>
      </c>
      <c r="X256" s="18">
        <v>100</v>
      </c>
      <c r="Y256" s="21"/>
      <c r="Z256" s="22"/>
    </row>
    <row r="257" spans="1:26" x14ac:dyDescent="0.3">
      <c r="A257" s="36" t="s">
        <v>33</v>
      </c>
      <c r="B257" s="37">
        <v>45546</v>
      </c>
      <c r="C257" s="11">
        <v>100</v>
      </c>
      <c r="D257" s="19">
        <f>MAX(ROUND(D256+IF(I256&lt;GLYCT3_MIN,-INCR_ALGO*IF(H256&gt;10,2,1),0)+IF(AND(I256&gt;=GLYCT3_MAX,I255&gt;=GLYCT3_MAX,I254&gt;=GLYCT3_MAX),INCR_ALGO*IF(H256&gt;10,2,1),0),2),0)</f>
        <v>1</v>
      </c>
      <c r="E257" s="14">
        <v>0</v>
      </c>
      <c r="F257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57" s="29">
        <f>Tableau25[[#This Row],[Algo]]*Tableau25[[#This Row],[Glucides]]/10</f>
        <v>0</v>
      </c>
      <c r="H257" s="19">
        <f>ROUND(2*Tableau25[[#This Row],[Calcul NR]],0)/2+Tableau25[[#This Row],[Correction]]</f>
        <v>0</v>
      </c>
      <c r="I257" s="11">
        <v>100</v>
      </c>
      <c r="J257" s="13">
        <v>100</v>
      </c>
      <c r="K257" s="15">
        <f>MAX(ROUND(K256+IF(P256&lt;GLYCT3_MIN,-INCR_ALGO*IF(O256&gt;10,2,1),0)+IF(AND(P256&gt;=GLYCT3_MAX,P255&gt;=GLYCT3_MAX,P254&gt;=GLYCT3_MAX),INCR_ALGO*IF(O256&gt;10,2,1),0),2),0)</f>
        <v>1</v>
      </c>
      <c r="L257" s="15">
        <v>0</v>
      </c>
      <c r="M257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57" s="20">
        <f>Tableau25[[#This Row],[Algo (M)]]*Tableau25[[#This Row],[Glucides (M)]]/10</f>
        <v>0</v>
      </c>
      <c r="O257" s="20">
        <f>ROUND(2*Tableau25[[#This Row],[Calcul NR (M)]],0)/2+Tableau25[[#This Row],[Correction (M)]]</f>
        <v>0</v>
      </c>
      <c r="P257" s="13">
        <v>100</v>
      </c>
      <c r="Q257" s="18">
        <v>100</v>
      </c>
      <c r="R257" s="16">
        <f>MAX(ROUND(R256+IF(X256&lt;GLYCT3_MIN,-INCR_ALGO*IF(V256&gt;10,2,1),0)+IF(AND(X256&gt;GLYCT3_MAX,X255&gt;GLYCT3_MAX,X254&gt;GLYCT3_MAX),INCR_ALGO*IF(V256&gt;10,2,1),0),2),0)</f>
        <v>1</v>
      </c>
      <c r="S257" s="16">
        <v>0</v>
      </c>
      <c r="T257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57" s="21">
        <f>Tableau25[[#This Row],[Algo (S)]]*Tableau25[[#This Row],[Glucides (S)]]/10</f>
        <v>0</v>
      </c>
      <c r="V257" s="21">
        <f>ROUND(2*Tableau25[[#This Row],[Calcul NR (S)]],0)/2+Tableau25[[#This Row],[Correction (S)]]</f>
        <v>0</v>
      </c>
      <c r="W257" s="16">
        <v>10</v>
      </c>
      <c r="X257" s="18">
        <v>100</v>
      </c>
      <c r="Y257" s="21"/>
      <c r="Z257" s="22"/>
    </row>
    <row r="258" spans="1:26" x14ac:dyDescent="0.3">
      <c r="A258" s="36" t="s">
        <v>29</v>
      </c>
      <c r="B258" s="37">
        <v>45547</v>
      </c>
      <c r="C258" s="11">
        <v>100</v>
      </c>
      <c r="D258" s="19">
        <f>MAX(ROUND(D257+IF(I257&lt;GLYCT3_MIN,-INCR_ALGO*IF(H257&gt;10,2,1),0)+IF(AND(I257&gt;=GLYCT3_MAX,I256&gt;=GLYCT3_MAX,I255&gt;=GLYCT3_MAX),INCR_ALGO*IF(H257&gt;10,2,1),0),2),0)</f>
        <v>1</v>
      </c>
      <c r="E258" s="14">
        <v>0</v>
      </c>
      <c r="F258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58" s="29">
        <f>Tableau25[[#This Row],[Algo]]*Tableau25[[#This Row],[Glucides]]/10</f>
        <v>0</v>
      </c>
      <c r="H258" s="19">
        <f>ROUND(2*Tableau25[[#This Row],[Calcul NR]],0)/2+Tableau25[[#This Row],[Correction]]</f>
        <v>0</v>
      </c>
      <c r="I258" s="11">
        <v>100</v>
      </c>
      <c r="J258" s="13">
        <v>100</v>
      </c>
      <c r="K258" s="15">
        <f>MAX(ROUND(K257+IF(P257&lt;GLYCT3_MIN,-INCR_ALGO*IF(O257&gt;10,2,1),0)+IF(AND(P257&gt;=GLYCT3_MAX,P256&gt;=GLYCT3_MAX,P255&gt;=GLYCT3_MAX),INCR_ALGO*IF(O257&gt;10,2,1),0),2),0)</f>
        <v>1</v>
      </c>
      <c r="L258" s="15">
        <v>0</v>
      </c>
      <c r="M258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58" s="20">
        <f>Tableau25[[#This Row],[Algo (M)]]*Tableau25[[#This Row],[Glucides (M)]]/10</f>
        <v>0</v>
      </c>
      <c r="O258" s="20">
        <f>ROUND(2*Tableau25[[#This Row],[Calcul NR (M)]],0)/2+Tableau25[[#This Row],[Correction (M)]]</f>
        <v>0</v>
      </c>
      <c r="P258" s="13">
        <v>100</v>
      </c>
      <c r="Q258" s="18">
        <v>100</v>
      </c>
      <c r="R258" s="16">
        <f>MAX(ROUND(R257+IF(X257&lt;GLYCT3_MIN,-INCR_ALGO*IF(V257&gt;10,2,1),0)+IF(AND(X257&gt;GLYCT3_MAX,X256&gt;GLYCT3_MAX,X255&gt;GLYCT3_MAX),INCR_ALGO*IF(V257&gt;10,2,1),0),2),0)</f>
        <v>1</v>
      </c>
      <c r="S258" s="16">
        <v>0</v>
      </c>
      <c r="T258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58" s="21">
        <f>Tableau25[[#This Row],[Algo (S)]]*Tableau25[[#This Row],[Glucides (S)]]/10</f>
        <v>0</v>
      </c>
      <c r="V258" s="21">
        <f>ROUND(2*Tableau25[[#This Row],[Calcul NR (S)]],0)/2+Tableau25[[#This Row],[Correction (S)]]</f>
        <v>0</v>
      </c>
      <c r="W258" s="16">
        <v>10</v>
      </c>
      <c r="X258" s="18">
        <v>100</v>
      </c>
      <c r="Y258" s="21"/>
      <c r="Z258" s="22"/>
    </row>
    <row r="259" spans="1:26" x14ac:dyDescent="0.3">
      <c r="A259" s="36" t="s">
        <v>30</v>
      </c>
      <c r="B259" s="37">
        <v>45548</v>
      </c>
      <c r="C259" s="11">
        <v>100</v>
      </c>
      <c r="D259" s="19">
        <f>MAX(ROUND(D258+IF(I258&lt;GLYCT3_MIN,-INCR_ALGO*IF(H258&gt;10,2,1),0)+IF(AND(I258&gt;=GLYCT3_MAX,I257&gt;=GLYCT3_MAX,I256&gt;=GLYCT3_MAX),INCR_ALGO*IF(H258&gt;10,2,1),0),2),0)</f>
        <v>1</v>
      </c>
      <c r="E259" s="14">
        <v>0</v>
      </c>
      <c r="F259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59" s="29">
        <f>Tableau25[[#This Row],[Algo]]*Tableau25[[#This Row],[Glucides]]/10</f>
        <v>0</v>
      </c>
      <c r="H259" s="19">
        <f>ROUND(2*Tableau25[[#This Row],[Calcul NR]],0)/2+Tableau25[[#This Row],[Correction]]</f>
        <v>0</v>
      </c>
      <c r="I259" s="11">
        <v>100</v>
      </c>
      <c r="J259" s="13">
        <v>100</v>
      </c>
      <c r="K259" s="15">
        <f>MAX(ROUND(K258+IF(P258&lt;GLYCT3_MIN,-INCR_ALGO*IF(O258&gt;10,2,1),0)+IF(AND(P258&gt;=GLYCT3_MAX,P257&gt;=GLYCT3_MAX,P256&gt;=GLYCT3_MAX),INCR_ALGO*IF(O258&gt;10,2,1),0),2),0)</f>
        <v>1</v>
      </c>
      <c r="L259" s="15">
        <v>0</v>
      </c>
      <c r="M259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59" s="20">
        <f>Tableau25[[#This Row],[Algo (M)]]*Tableau25[[#This Row],[Glucides (M)]]/10</f>
        <v>0</v>
      </c>
      <c r="O259" s="20">
        <f>ROUND(2*Tableau25[[#This Row],[Calcul NR (M)]],0)/2+Tableau25[[#This Row],[Correction (M)]]</f>
        <v>0</v>
      </c>
      <c r="P259" s="13">
        <v>100</v>
      </c>
      <c r="Q259" s="18">
        <v>100</v>
      </c>
      <c r="R259" s="16">
        <f>MAX(ROUND(R258+IF(X258&lt;GLYCT3_MIN,-INCR_ALGO*IF(V258&gt;10,2,1),0)+IF(AND(X258&gt;GLYCT3_MAX,X257&gt;GLYCT3_MAX,X256&gt;GLYCT3_MAX),INCR_ALGO*IF(V258&gt;10,2,1),0),2),0)</f>
        <v>1</v>
      </c>
      <c r="S259" s="16">
        <v>0</v>
      </c>
      <c r="T259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59" s="21">
        <f>Tableau25[[#This Row],[Algo (S)]]*Tableau25[[#This Row],[Glucides (S)]]/10</f>
        <v>0</v>
      </c>
      <c r="V259" s="21">
        <f>ROUND(2*Tableau25[[#This Row],[Calcul NR (S)]],0)/2+Tableau25[[#This Row],[Correction (S)]]</f>
        <v>0</v>
      </c>
      <c r="W259" s="16">
        <v>10</v>
      </c>
      <c r="X259" s="18">
        <v>100</v>
      </c>
      <c r="Y259" s="21"/>
      <c r="Z259" s="22"/>
    </row>
    <row r="260" spans="1:26" x14ac:dyDescent="0.3">
      <c r="A260" s="36" t="s">
        <v>31</v>
      </c>
      <c r="B260" s="37">
        <v>45549</v>
      </c>
      <c r="C260" s="11">
        <v>100</v>
      </c>
      <c r="D260" s="19">
        <f>MAX(ROUND(D259+IF(I259&lt;GLYCT3_MIN,-INCR_ALGO*IF(H259&gt;10,2,1),0)+IF(AND(I259&gt;=GLYCT3_MAX,I258&gt;=GLYCT3_MAX,I257&gt;=GLYCT3_MAX),INCR_ALGO*IF(H259&gt;10,2,1),0),2),0)</f>
        <v>1</v>
      </c>
      <c r="E260" s="14">
        <v>0</v>
      </c>
      <c r="F260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60" s="29">
        <f>Tableau25[[#This Row],[Algo]]*Tableau25[[#This Row],[Glucides]]/10</f>
        <v>0</v>
      </c>
      <c r="H260" s="19">
        <f>ROUND(2*Tableau25[[#This Row],[Calcul NR]],0)/2+Tableau25[[#This Row],[Correction]]</f>
        <v>0</v>
      </c>
      <c r="I260" s="11">
        <v>100</v>
      </c>
      <c r="J260" s="13">
        <v>100</v>
      </c>
      <c r="K260" s="15">
        <f>MAX(ROUND(K259+IF(P259&lt;GLYCT3_MIN,-INCR_ALGO*IF(O259&gt;10,2,1),0)+IF(AND(P259&gt;=GLYCT3_MAX,P258&gt;=GLYCT3_MAX,P257&gt;=GLYCT3_MAX),INCR_ALGO*IF(O259&gt;10,2,1),0),2),0)</f>
        <v>1</v>
      </c>
      <c r="L260" s="15">
        <v>0</v>
      </c>
      <c r="M260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60" s="20">
        <f>Tableau25[[#This Row],[Algo (M)]]*Tableau25[[#This Row],[Glucides (M)]]/10</f>
        <v>0</v>
      </c>
      <c r="O260" s="20">
        <f>ROUND(2*Tableau25[[#This Row],[Calcul NR (M)]],0)/2+Tableau25[[#This Row],[Correction (M)]]</f>
        <v>0</v>
      </c>
      <c r="P260" s="13">
        <v>100</v>
      </c>
      <c r="Q260" s="18">
        <v>100</v>
      </c>
      <c r="R260" s="16">
        <f>MAX(ROUND(R259+IF(X259&lt;GLYCT3_MIN,-INCR_ALGO*IF(V259&gt;10,2,1),0)+IF(AND(X259&gt;GLYCT3_MAX,X258&gt;GLYCT3_MAX,X257&gt;GLYCT3_MAX),INCR_ALGO*IF(V259&gt;10,2,1),0),2),0)</f>
        <v>1</v>
      </c>
      <c r="S260" s="16">
        <v>0</v>
      </c>
      <c r="T260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60" s="21">
        <f>Tableau25[[#This Row],[Algo (S)]]*Tableau25[[#This Row],[Glucides (S)]]/10</f>
        <v>0</v>
      </c>
      <c r="V260" s="21">
        <f>ROUND(2*Tableau25[[#This Row],[Calcul NR (S)]],0)/2+Tableau25[[#This Row],[Correction (S)]]</f>
        <v>0</v>
      </c>
      <c r="W260" s="16">
        <v>10</v>
      </c>
      <c r="X260" s="18">
        <v>100</v>
      </c>
      <c r="Y260" s="21"/>
      <c r="Z260" s="22"/>
    </row>
    <row r="261" spans="1:26" x14ac:dyDescent="0.3">
      <c r="A261" s="36" t="s">
        <v>32</v>
      </c>
      <c r="B261" s="37">
        <v>45550</v>
      </c>
      <c r="C261" s="11">
        <v>100</v>
      </c>
      <c r="D261" s="19">
        <f>MAX(ROUND(D260+IF(I260&lt;GLYCT3_MIN,-INCR_ALGO*IF(H260&gt;10,2,1),0)+IF(AND(I260&gt;=GLYCT3_MAX,I259&gt;=GLYCT3_MAX,I258&gt;=GLYCT3_MAX),INCR_ALGO*IF(H260&gt;10,2,1),0),2),0)</f>
        <v>1</v>
      </c>
      <c r="E261" s="14">
        <v>0</v>
      </c>
      <c r="F261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61" s="29">
        <f>Tableau25[[#This Row],[Algo]]*Tableau25[[#This Row],[Glucides]]/10</f>
        <v>0</v>
      </c>
      <c r="H261" s="19">
        <f>ROUND(2*Tableau25[[#This Row],[Calcul NR]],0)/2+Tableau25[[#This Row],[Correction]]</f>
        <v>0</v>
      </c>
      <c r="I261" s="11">
        <v>100</v>
      </c>
      <c r="J261" s="13">
        <v>100</v>
      </c>
      <c r="K261" s="15">
        <f>MAX(ROUND(K260+IF(P260&lt;GLYCT3_MIN,-INCR_ALGO*IF(O260&gt;10,2,1),0)+IF(AND(P260&gt;=GLYCT3_MAX,P259&gt;=GLYCT3_MAX,P258&gt;=GLYCT3_MAX),INCR_ALGO*IF(O260&gt;10,2,1),0),2),0)</f>
        <v>1</v>
      </c>
      <c r="L261" s="15">
        <v>0</v>
      </c>
      <c r="M261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61" s="20">
        <f>Tableau25[[#This Row],[Algo (M)]]*Tableau25[[#This Row],[Glucides (M)]]/10</f>
        <v>0</v>
      </c>
      <c r="O261" s="20">
        <f>ROUND(2*Tableau25[[#This Row],[Calcul NR (M)]],0)/2+Tableau25[[#This Row],[Correction (M)]]</f>
        <v>0</v>
      </c>
      <c r="P261" s="13">
        <v>100</v>
      </c>
      <c r="Q261" s="18">
        <v>100</v>
      </c>
      <c r="R261" s="16">
        <f>MAX(ROUND(R260+IF(X260&lt;GLYCT3_MIN,-INCR_ALGO*IF(V260&gt;10,2,1),0)+IF(AND(X260&gt;GLYCT3_MAX,X259&gt;GLYCT3_MAX,X258&gt;GLYCT3_MAX),INCR_ALGO*IF(V260&gt;10,2,1),0),2),0)</f>
        <v>1</v>
      </c>
      <c r="S261" s="16">
        <v>0</v>
      </c>
      <c r="T261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61" s="21">
        <f>Tableau25[[#This Row],[Algo (S)]]*Tableau25[[#This Row],[Glucides (S)]]/10</f>
        <v>0</v>
      </c>
      <c r="V261" s="21">
        <f>ROUND(2*Tableau25[[#This Row],[Calcul NR (S)]],0)/2+Tableau25[[#This Row],[Correction (S)]]</f>
        <v>0</v>
      </c>
      <c r="W261" s="16">
        <v>10</v>
      </c>
      <c r="X261" s="18">
        <v>100</v>
      </c>
      <c r="Y261" s="21"/>
      <c r="Z261" s="22"/>
    </row>
    <row r="262" spans="1:26" x14ac:dyDescent="0.3">
      <c r="A262" s="36" t="s">
        <v>28</v>
      </c>
      <c r="B262" s="37">
        <v>45551</v>
      </c>
      <c r="C262" s="11">
        <v>100</v>
      </c>
      <c r="D262" s="19">
        <f>MAX(ROUND(D261+IF(I261&lt;GLYCT3_MIN,-INCR_ALGO*IF(H261&gt;10,2,1),0)+IF(AND(I261&gt;=GLYCT3_MAX,I260&gt;=GLYCT3_MAX,I259&gt;=GLYCT3_MAX),INCR_ALGO*IF(H261&gt;10,2,1),0),2),0)</f>
        <v>1</v>
      </c>
      <c r="E262" s="14">
        <v>0</v>
      </c>
      <c r="F262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62" s="29">
        <f>Tableau25[[#This Row],[Algo]]*Tableau25[[#This Row],[Glucides]]/10</f>
        <v>0</v>
      </c>
      <c r="H262" s="19">
        <f>ROUND(2*Tableau25[[#This Row],[Calcul NR]],0)/2+Tableau25[[#This Row],[Correction]]</f>
        <v>0</v>
      </c>
      <c r="I262" s="11">
        <v>100</v>
      </c>
      <c r="J262" s="13">
        <v>100</v>
      </c>
      <c r="K262" s="15">
        <f>MAX(ROUND(K261+IF(P261&lt;GLYCT3_MIN,-INCR_ALGO*IF(O261&gt;10,2,1),0)+IF(AND(P261&gt;=GLYCT3_MAX,P260&gt;=GLYCT3_MAX,P259&gt;=GLYCT3_MAX),INCR_ALGO*IF(O261&gt;10,2,1),0),2),0)</f>
        <v>1</v>
      </c>
      <c r="L262" s="15">
        <v>0</v>
      </c>
      <c r="M262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62" s="20">
        <f>Tableau25[[#This Row],[Algo (M)]]*Tableau25[[#This Row],[Glucides (M)]]/10</f>
        <v>0</v>
      </c>
      <c r="O262" s="20">
        <f>ROUND(2*Tableau25[[#This Row],[Calcul NR (M)]],0)/2+Tableau25[[#This Row],[Correction (M)]]</f>
        <v>0</v>
      </c>
      <c r="P262" s="13">
        <v>100</v>
      </c>
      <c r="Q262" s="18">
        <v>100</v>
      </c>
      <c r="R262" s="16">
        <f>MAX(ROUND(R261+IF(X261&lt;GLYCT3_MIN,-INCR_ALGO*IF(V261&gt;10,2,1),0)+IF(AND(X261&gt;GLYCT3_MAX,X260&gt;GLYCT3_MAX,X259&gt;GLYCT3_MAX),INCR_ALGO*IF(V261&gt;10,2,1),0),2),0)</f>
        <v>1</v>
      </c>
      <c r="S262" s="16">
        <v>0</v>
      </c>
      <c r="T262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62" s="21">
        <f>Tableau25[[#This Row],[Algo (S)]]*Tableau25[[#This Row],[Glucides (S)]]/10</f>
        <v>0</v>
      </c>
      <c r="V262" s="21">
        <f>ROUND(2*Tableau25[[#This Row],[Calcul NR (S)]],0)/2+Tableau25[[#This Row],[Correction (S)]]</f>
        <v>0</v>
      </c>
      <c r="W262" s="16">
        <v>10</v>
      </c>
      <c r="X262" s="18">
        <v>100</v>
      </c>
      <c r="Y262" s="21"/>
      <c r="Z262" s="22"/>
    </row>
    <row r="263" spans="1:26" x14ac:dyDescent="0.3">
      <c r="A263" s="36" t="s">
        <v>27</v>
      </c>
      <c r="B263" s="37">
        <v>45552</v>
      </c>
      <c r="C263" s="11">
        <v>100</v>
      </c>
      <c r="D263" s="19">
        <f>MAX(ROUND(D262+IF(I262&lt;GLYCT3_MIN,-INCR_ALGO*IF(H262&gt;10,2,1),0)+IF(AND(I262&gt;=GLYCT3_MAX,I261&gt;=GLYCT3_MAX,I260&gt;=GLYCT3_MAX),INCR_ALGO*IF(H262&gt;10,2,1),0),2),0)</f>
        <v>1</v>
      </c>
      <c r="E263" s="14">
        <v>0</v>
      </c>
      <c r="F263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63" s="29">
        <f>Tableau25[[#This Row],[Algo]]*Tableau25[[#This Row],[Glucides]]/10</f>
        <v>0</v>
      </c>
      <c r="H263" s="19">
        <f>ROUND(2*Tableau25[[#This Row],[Calcul NR]],0)/2+Tableau25[[#This Row],[Correction]]</f>
        <v>0</v>
      </c>
      <c r="I263" s="11">
        <v>100</v>
      </c>
      <c r="J263" s="13">
        <v>100</v>
      </c>
      <c r="K263" s="15">
        <f>MAX(ROUND(K262+IF(P262&lt;GLYCT3_MIN,-INCR_ALGO*IF(O262&gt;10,2,1),0)+IF(AND(P262&gt;=GLYCT3_MAX,P261&gt;=GLYCT3_MAX,P260&gt;=GLYCT3_MAX),INCR_ALGO*IF(O262&gt;10,2,1),0),2),0)</f>
        <v>1</v>
      </c>
      <c r="L263" s="15">
        <v>0</v>
      </c>
      <c r="M263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63" s="20">
        <f>Tableau25[[#This Row],[Algo (M)]]*Tableau25[[#This Row],[Glucides (M)]]/10</f>
        <v>0</v>
      </c>
      <c r="O263" s="20">
        <f>ROUND(2*Tableau25[[#This Row],[Calcul NR (M)]],0)/2+Tableau25[[#This Row],[Correction (M)]]</f>
        <v>0</v>
      </c>
      <c r="P263" s="13">
        <v>100</v>
      </c>
      <c r="Q263" s="18">
        <v>100</v>
      </c>
      <c r="R263" s="16">
        <f>MAX(ROUND(R262+IF(X262&lt;GLYCT3_MIN,-INCR_ALGO*IF(V262&gt;10,2,1),0)+IF(AND(X262&gt;GLYCT3_MAX,X261&gt;GLYCT3_MAX,X260&gt;GLYCT3_MAX),INCR_ALGO*IF(V262&gt;10,2,1),0),2),0)</f>
        <v>1</v>
      </c>
      <c r="S263" s="16">
        <v>0</v>
      </c>
      <c r="T263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63" s="21">
        <f>Tableau25[[#This Row],[Algo (S)]]*Tableau25[[#This Row],[Glucides (S)]]/10</f>
        <v>0</v>
      </c>
      <c r="V263" s="21">
        <f>ROUND(2*Tableau25[[#This Row],[Calcul NR (S)]],0)/2+Tableau25[[#This Row],[Correction (S)]]</f>
        <v>0</v>
      </c>
      <c r="W263" s="16">
        <v>10</v>
      </c>
      <c r="X263" s="18">
        <v>100</v>
      </c>
      <c r="Y263" s="21"/>
      <c r="Z263" s="22"/>
    </row>
    <row r="264" spans="1:26" x14ac:dyDescent="0.3">
      <c r="A264" s="36" t="s">
        <v>33</v>
      </c>
      <c r="B264" s="37">
        <v>45553</v>
      </c>
      <c r="C264" s="11">
        <v>100</v>
      </c>
      <c r="D264" s="19">
        <f>MAX(ROUND(D263+IF(I263&lt;GLYCT3_MIN,-INCR_ALGO*IF(H263&gt;10,2,1),0)+IF(AND(I263&gt;=GLYCT3_MAX,I262&gt;=GLYCT3_MAX,I261&gt;=GLYCT3_MAX),INCR_ALGO*IF(H263&gt;10,2,1),0),2),0)</f>
        <v>1</v>
      </c>
      <c r="E264" s="14">
        <v>0</v>
      </c>
      <c r="F264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64" s="29">
        <f>Tableau25[[#This Row],[Algo]]*Tableau25[[#This Row],[Glucides]]/10</f>
        <v>0</v>
      </c>
      <c r="H264" s="19">
        <f>ROUND(2*Tableau25[[#This Row],[Calcul NR]],0)/2+Tableau25[[#This Row],[Correction]]</f>
        <v>0</v>
      </c>
      <c r="I264" s="11">
        <v>100</v>
      </c>
      <c r="J264" s="13">
        <v>100</v>
      </c>
      <c r="K264" s="15">
        <f>MAX(ROUND(K263+IF(P263&lt;GLYCT3_MIN,-INCR_ALGO*IF(O263&gt;10,2,1),0)+IF(AND(P263&gt;=GLYCT3_MAX,P262&gt;=GLYCT3_MAX,P261&gt;=GLYCT3_MAX),INCR_ALGO*IF(O263&gt;10,2,1),0),2),0)</f>
        <v>1</v>
      </c>
      <c r="L264" s="15">
        <v>0</v>
      </c>
      <c r="M264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64" s="20">
        <f>Tableau25[[#This Row],[Algo (M)]]*Tableau25[[#This Row],[Glucides (M)]]/10</f>
        <v>0</v>
      </c>
      <c r="O264" s="20">
        <f>ROUND(2*Tableau25[[#This Row],[Calcul NR (M)]],0)/2+Tableau25[[#This Row],[Correction (M)]]</f>
        <v>0</v>
      </c>
      <c r="P264" s="13">
        <v>100</v>
      </c>
      <c r="Q264" s="18">
        <v>100</v>
      </c>
      <c r="R264" s="16">
        <f>MAX(ROUND(R263+IF(X263&lt;GLYCT3_MIN,-INCR_ALGO*IF(V263&gt;10,2,1),0)+IF(AND(X263&gt;GLYCT3_MAX,X262&gt;GLYCT3_MAX,X261&gt;GLYCT3_MAX),INCR_ALGO*IF(V263&gt;10,2,1),0),2),0)</f>
        <v>1</v>
      </c>
      <c r="S264" s="16">
        <v>0</v>
      </c>
      <c r="T264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64" s="21">
        <f>Tableau25[[#This Row],[Algo (S)]]*Tableau25[[#This Row],[Glucides (S)]]/10</f>
        <v>0</v>
      </c>
      <c r="V264" s="21">
        <f>ROUND(2*Tableau25[[#This Row],[Calcul NR (S)]],0)/2+Tableau25[[#This Row],[Correction (S)]]</f>
        <v>0</v>
      </c>
      <c r="W264" s="16">
        <v>10</v>
      </c>
      <c r="X264" s="18">
        <v>100</v>
      </c>
      <c r="Y264" s="21"/>
      <c r="Z264" s="22"/>
    </row>
    <row r="265" spans="1:26" x14ac:dyDescent="0.3">
      <c r="A265" s="36" t="s">
        <v>29</v>
      </c>
      <c r="B265" s="37">
        <v>45554</v>
      </c>
      <c r="C265" s="11">
        <v>100</v>
      </c>
      <c r="D265" s="19">
        <f>MAX(ROUND(D264+IF(I264&lt;GLYCT3_MIN,-INCR_ALGO*IF(H264&gt;10,2,1),0)+IF(AND(I264&gt;=GLYCT3_MAX,I263&gt;=GLYCT3_MAX,I262&gt;=GLYCT3_MAX),INCR_ALGO*IF(H264&gt;10,2,1),0),2),0)</f>
        <v>1</v>
      </c>
      <c r="E265" s="14">
        <v>0</v>
      </c>
      <c r="F265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65" s="29">
        <f>Tableau25[[#This Row],[Algo]]*Tableau25[[#This Row],[Glucides]]/10</f>
        <v>0</v>
      </c>
      <c r="H265" s="19">
        <f>ROUND(2*Tableau25[[#This Row],[Calcul NR]],0)/2+Tableau25[[#This Row],[Correction]]</f>
        <v>0</v>
      </c>
      <c r="I265" s="11">
        <v>100</v>
      </c>
      <c r="J265" s="13">
        <v>100</v>
      </c>
      <c r="K265" s="15">
        <f>MAX(ROUND(K264+IF(P264&lt;GLYCT3_MIN,-INCR_ALGO*IF(O264&gt;10,2,1),0)+IF(AND(P264&gt;=GLYCT3_MAX,P263&gt;=GLYCT3_MAX,P262&gt;=GLYCT3_MAX),INCR_ALGO*IF(O264&gt;10,2,1),0),2),0)</f>
        <v>1</v>
      </c>
      <c r="L265" s="15">
        <v>0</v>
      </c>
      <c r="M265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65" s="20">
        <f>Tableau25[[#This Row],[Algo (M)]]*Tableau25[[#This Row],[Glucides (M)]]/10</f>
        <v>0</v>
      </c>
      <c r="O265" s="20">
        <f>ROUND(2*Tableau25[[#This Row],[Calcul NR (M)]],0)/2+Tableau25[[#This Row],[Correction (M)]]</f>
        <v>0</v>
      </c>
      <c r="P265" s="13">
        <v>100</v>
      </c>
      <c r="Q265" s="18">
        <v>100</v>
      </c>
      <c r="R265" s="16">
        <f>MAX(ROUND(R264+IF(X264&lt;GLYCT3_MIN,-INCR_ALGO*IF(V264&gt;10,2,1),0)+IF(AND(X264&gt;GLYCT3_MAX,X263&gt;GLYCT3_MAX,X262&gt;GLYCT3_MAX),INCR_ALGO*IF(V264&gt;10,2,1),0),2),0)</f>
        <v>1</v>
      </c>
      <c r="S265" s="16">
        <v>0</v>
      </c>
      <c r="T265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65" s="21">
        <f>Tableau25[[#This Row],[Algo (S)]]*Tableau25[[#This Row],[Glucides (S)]]/10</f>
        <v>0</v>
      </c>
      <c r="V265" s="21">
        <f>ROUND(2*Tableau25[[#This Row],[Calcul NR (S)]],0)/2+Tableau25[[#This Row],[Correction (S)]]</f>
        <v>0</v>
      </c>
      <c r="W265" s="16">
        <v>10</v>
      </c>
      <c r="X265" s="18">
        <v>100</v>
      </c>
      <c r="Y265" s="21"/>
      <c r="Z265" s="22"/>
    </row>
    <row r="266" spans="1:26" x14ac:dyDescent="0.3">
      <c r="A266" s="36" t="s">
        <v>30</v>
      </c>
      <c r="B266" s="37">
        <v>45555</v>
      </c>
      <c r="C266" s="11">
        <v>100</v>
      </c>
      <c r="D266" s="19">
        <f>MAX(ROUND(D265+IF(I265&lt;GLYCT3_MIN,-INCR_ALGO*IF(H265&gt;10,2,1),0)+IF(AND(I265&gt;=GLYCT3_MAX,I264&gt;=GLYCT3_MAX,I263&gt;=GLYCT3_MAX),INCR_ALGO*IF(H265&gt;10,2,1),0),2),0)</f>
        <v>1</v>
      </c>
      <c r="E266" s="14">
        <v>0</v>
      </c>
      <c r="F266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66" s="29">
        <f>Tableau25[[#This Row],[Algo]]*Tableau25[[#This Row],[Glucides]]/10</f>
        <v>0</v>
      </c>
      <c r="H266" s="19">
        <f>ROUND(2*Tableau25[[#This Row],[Calcul NR]],0)/2+Tableau25[[#This Row],[Correction]]</f>
        <v>0</v>
      </c>
      <c r="I266" s="11">
        <v>100</v>
      </c>
      <c r="J266" s="13">
        <v>100</v>
      </c>
      <c r="K266" s="15">
        <f>MAX(ROUND(K265+IF(P265&lt;GLYCT3_MIN,-INCR_ALGO*IF(O265&gt;10,2,1),0)+IF(AND(P265&gt;=GLYCT3_MAX,P264&gt;=GLYCT3_MAX,P263&gt;=GLYCT3_MAX),INCR_ALGO*IF(O265&gt;10,2,1),0),2),0)</f>
        <v>1</v>
      </c>
      <c r="L266" s="15">
        <v>0</v>
      </c>
      <c r="M266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66" s="20">
        <f>Tableau25[[#This Row],[Algo (M)]]*Tableau25[[#This Row],[Glucides (M)]]/10</f>
        <v>0</v>
      </c>
      <c r="O266" s="20">
        <f>ROUND(2*Tableau25[[#This Row],[Calcul NR (M)]],0)/2+Tableau25[[#This Row],[Correction (M)]]</f>
        <v>0</v>
      </c>
      <c r="P266" s="13">
        <v>100</v>
      </c>
      <c r="Q266" s="18">
        <v>100</v>
      </c>
      <c r="R266" s="16">
        <f>MAX(ROUND(R265+IF(X265&lt;GLYCT3_MIN,-INCR_ALGO*IF(V265&gt;10,2,1),0)+IF(AND(X265&gt;GLYCT3_MAX,X264&gt;GLYCT3_MAX,X263&gt;GLYCT3_MAX),INCR_ALGO*IF(V265&gt;10,2,1),0),2),0)</f>
        <v>1</v>
      </c>
      <c r="S266" s="16">
        <v>0</v>
      </c>
      <c r="T266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66" s="21">
        <f>Tableau25[[#This Row],[Algo (S)]]*Tableau25[[#This Row],[Glucides (S)]]/10</f>
        <v>0</v>
      </c>
      <c r="V266" s="21">
        <f>ROUND(2*Tableau25[[#This Row],[Calcul NR (S)]],0)/2+Tableau25[[#This Row],[Correction (S)]]</f>
        <v>0</v>
      </c>
      <c r="W266" s="16">
        <v>10</v>
      </c>
      <c r="X266" s="18">
        <v>100</v>
      </c>
      <c r="Y266" s="21"/>
      <c r="Z266" s="22"/>
    </row>
    <row r="267" spans="1:26" x14ac:dyDescent="0.3">
      <c r="A267" s="36" t="s">
        <v>31</v>
      </c>
      <c r="B267" s="37">
        <v>45556</v>
      </c>
      <c r="C267" s="11">
        <v>100</v>
      </c>
      <c r="D267" s="19">
        <f>MAX(ROUND(D266+IF(I266&lt;GLYCT3_MIN,-INCR_ALGO*IF(H266&gt;10,2,1),0)+IF(AND(I266&gt;=GLYCT3_MAX,I265&gt;=GLYCT3_MAX,I264&gt;=GLYCT3_MAX),INCR_ALGO*IF(H266&gt;10,2,1),0),2),0)</f>
        <v>1</v>
      </c>
      <c r="E267" s="14">
        <v>0</v>
      </c>
      <c r="F267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67" s="29">
        <f>Tableau25[[#This Row],[Algo]]*Tableau25[[#This Row],[Glucides]]/10</f>
        <v>0</v>
      </c>
      <c r="H267" s="19">
        <f>ROUND(2*Tableau25[[#This Row],[Calcul NR]],0)/2+Tableau25[[#This Row],[Correction]]</f>
        <v>0</v>
      </c>
      <c r="I267" s="11">
        <v>100</v>
      </c>
      <c r="J267" s="13">
        <v>100</v>
      </c>
      <c r="K267" s="15">
        <f>MAX(ROUND(K266+IF(P266&lt;GLYCT3_MIN,-INCR_ALGO*IF(O266&gt;10,2,1),0)+IF(AND(P266&gt;=GLYCT3_MAX,P265&gt;=GLYCT3_MAX,P264&gt;=GLYCT3_MAX),INCR_ALGO*IF(O266&gt;10,2,1),0),2),0)</f>
        <v>1</v>
      </c>
      <c r="L267" s="15">
        <v>0</v>
      </c>
      <c r="M267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67" s="20">
        <f>Tableau25[[#This Row],[Algo (M)]]*Tableau25[[#This Row],[Glucides (M)]]/10</f>
        <v>0</v>
      </c>
      <c r="O267" s="20">
        <f>ROUND(2*Tableau25[[#This Row],[Calcul NR (M)]],0)/2+Tableau25[[#This Row],[Correction (M)]]</f>
        <v>0</v>
      </c>
      <c r="P267" s="13">
        <v>100</v>
      </c>
      <c r="Q267" s="18">
        <v>100</v>
      </c>
      <c r="R267" s="16">
        <f>MAX(ROUND(R266+IF(X266&lt;GLYCT3_MIN,-INCR_ALGO*IF(V266&gt;10,2,1),0)+IF(AND(X266&gt;GLYCT3_MAX,X265&gt;GLYCT3_MAX,X264&gt;GLYCT3_MAX),INCR_ALGO*IF(V266&gt;10,2,1),0),2),0)</f>
        <v>1</v>
      </c>
      <c r="S267" s="16">
        <v>0</v>
      </c>
      <c r="T267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67" s="21">
        <f>Tableau25[[#This Row],[Algo (S)]]*Tableau25[[#This Row],[Glucides (S)]]/10</f>
        <v>0</v>
      </c>
      <c r="V267" s="21">
        <f>ROUND(2*Tableau25[[#This Row],[Calcul NR (S)]],0)/2+Tableau25[[#This Row],[Correction (S)]]</f>
        <v>0</v>
      </c>
      <c r="W267" s="16">
        <v>10</v>
      </c>
      <c r="X267" s="18">
        <v>100</v>
      </c>
      <c r="Y267" s="21"/>
      <c r="Z267" s="22"/>
    </row>
    <row r="268" spans="1:26" x14ac:dyDescent="0.3">
      <c r="A268" s="36" t="s">
        <v>32</v>
      </c>
      <c r="B268" s="37">
        <v>45557</v>
      </c>
      <c r="C268" s="11">
        <v>100</v>
      </c>
      <c r="D268" s="19">
        <f>MAX(ROUND(D267+IF(I267&lt;GLYCT3_MIN,-INCR_ALGO*IF(H267&gt;10,2,1),0)+IF(AND(I267&gt;=GLYCT3_MAX,I266&gt;=GLYCT3_MAX,I265&gt;=GLYCT3_MAX),INCR_ALGO*IF(H267&gt;10,2,1),0),2),0)</f>
        <v>1</v>
      </c>
      <c r="E268" s="14">
        <v>0</v>
      </c>
      <c r="F268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68" s="29">
        <f>Tableau25[[#This Row],[Algo]]*Tableau25[[#This Row],[Glucides]]/10</f>
        <v>0</v>
      </c>
      <c r="H268" s="19">
        <f>ROUND(2*Tableau25[[#This Row],[Calcul NR]],0)/2+Tableau25[[#This Row],[Correction]]</f>
        <v>0</v>
      </c>
      <c r="I268" s="11">
        <v>100</v>
      </c>
      <c r="J268" s="13">
        <v>100</v>
      </c>
      <c r="K268" s="15">
        <f>MAX(ROUND(K267+IF(P267&lt;GLYCT3_MIN,-INCR_ALGO*IF(O267&gt;10,2,1),0)+IF(AND(P267&gt;=GLYCT3_MAX,P266&gt;=GLYCT3_MAX,P265&gt;=GLYCT3_MAX),INCR_ALGO*IF(O267&gt;10,2,1),0),2),0)</f>
        <v>1</v>
      </c>
      <c r="L268" s="15">
        <v>0</v>
      </c>
      <c r="M268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68" s="20">
        <f>Tableau25[[#This Row],[Algo (M)]]*Tableau25[[#This Row],[Glucides (M)]]/10</f>
        <v>0</v>
      </c>
      <c r="O268" s="20">
        <f>ROUND(2*Tableau25[[#This Row],[Calcul NR (M)]],0)/2+Tableau25[[#This Row],[Correction (M)]]</f>
        <v>0</v>
      </c>
      <c r="P268" s="13">
        <v>100</v>
      </c>
      <c r="Q268" s="18">
        <v>100</v>
      </c>
      <c r="R268" s="16">
        <f>MAX(ROUND(R267+IF(X267&lt;GLYCT3_MIN,-INCR_ALGO*IF(V267&gt;10,2,1),0)+IF(AND(X267&gt;GLYCT3_MAX,X266&gt;GLYCT3_MAX,X265&gt;GLYCT3_MAX),INCR_ALGO*IF(V267&gt;10,2,1),0),2),0)</f>
        <v>1</v>
      </c>
      <c r="S268" s="16">
        <v>0</v>
      </c>
      <c r="T268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68" s="21">
        <f>Tableau25[[#This Row],[Algo (S)]]*Tableau25[[#This Row],[Glucides (S)]]/10</f>
        <v>0</v>
      </c>
      <c r="V268" s="21">
        <f>ROUND(2*Tableau25[[#This Row],[Calcul NR (S)]],0)/2+Tableau25[[#This Row],[Correction (S)]]</f>
        <v>0</v>
      </c>
      <c r="W268" s="16">
        <v>10</v>
      </c>
      <c r="X268" s="18">
        <v>100</v>
      </c>
      <c r="Y268" s="21"/>
      <c r="Z268" s="22"/>
    </row>
    <row r="269" spans="1:26" x14ac:dyDescent="0.3">
      <c r="A269" s="36" t="s">
        <v>28</v>
      </c>
      <c r="B269" s="37">
        <v>45558</v>
      </c>
      <c r="C269" s="11">
        <v>100</v>
      </c>
      <c r="D269" s="19">
        <f>MAX(ROUND(D268+IF(I268&lt;GLYCT3_MIN,-INCR_ALGO*IF(H268&gt;10,2,1),0)+IF(AND(I268&gt;=GLYCT3_MAX,I267&gt;=GLYCT3_MAX,I266&gt;=GLYCT3_MAX),INCR_ALGO*IF(H268&gt;10,2,1),0),2),0)</f>
        <v>1</v>
      </c>
      <c r="E269" s="14">
        <v>0</v>
      </c>
      <c r="F269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69" s="29">
        <f>Tableau25[[#This Row],[Algo]]*Tableau25[[#This Row],[Glucides]]/10</f>
        <v>0</v>
      </c>
      <c r="H269" s="19">
        <f>ROUND(2*Tableau25[[#This Row],[Calcul NR]],0)/2+Tableau25[[#This Row],[Correction]]</f>
        <v>0</v>
      </c>
      <c r="I269" s="11">
        <v>100</v>
      </c>
      <c r="J269" s="13">
        <v>100</v>
      </c>
      <c r="K269" s="15">
        <f>MAX(ROUND(K268+IF(P268&lt;GLYCT3_MIN,-INCR_ALGO*IF(O268&gt;10,2,1),0)+IF(AND(P268&gt;=GLYCT3_MAX,P267&gt;=GLYCT3_MAX,P266&gt;=GLYCT3_MAX),INCR_ALGO*IF(O268&gt;10,2,1),0),2),0)</f>
        <v>1</v>
      </c>
      <c r="L269" s="15">
        <v>0</v>
      </c>
      <c r="M269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69" s="20">
        <f>Tableau25[[#This Row],[Algo (M)]]*Tableau25[[#This Row],[Glucides (M)]]/10</f>
        <v>0</v>
      </c>
      <c r="O269" s="20">
        <f>ROUND(2*Tableau25[[#This Row],[Calcul NR (M)]],0)/2+Tableau25[[#This Row],[Correction (M)]]</f>
        <v>0</v>
      </c>
      <c r="P269" s="13">
        <v>100</v>
      </c>
      <c r="Q269" s="18">
        <v>100</v>
      </c>
      <c r="R269" s="16">
        <f>MAX(ROUND(R268+IF(X268&lt;GLYCT3_MIN,-INCR_ALGO*IF(V268&gt;10,2,1),0)+IF(AND(X268&gt;GLYCT3_MAX,X267&gt;GLYCT3_MAX,X266&gt;GLYCT3_MAX),INCR_ALGO*IF(V268&gt;10,2,1),0),2),0)</f>
        <v>1</v>
      </c>
      <c r="S269" s="16">
        <v>0</v>
      </c>
      <c r="T269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69" s="21">
        <f>Tableau25[[#This Row],[Algo (S)]]*Tableau25[[#This Row],[Glucides (S)]]/10</f>
        <v>0</v>
      </c>
      <c r="V269" s="21">
        <f>ROUND(2*Tableau25[[#This Row],[Calcul NR (S)]],0)/2+Tableau25[[#This Row],[Correction (S)]]</f>
        <v>0</v>
      </c>
      <c r="W269" s="16">
        <v>10</v>
      </c>
      <c r="X269" s="18">
        <v>100</v>
      </c>
      <c r="Y269" s="21"/>
      <c r="Z269" s="22"/>
    </row>
    <row r="270" spans="1:26" x14ac:dyDescent="0.3">
      <c r="A270" s="36" t="s">
        <v>27</v>
      </c>
      <c r="B270" s="37">
        <v>45559</v>
      </c>
      <c r="C270" s="11">
        <v>100</v>
      </c>
      <c r="D270" s="19">
        <f>MAX(ROUND(D269+IF(I269&lt;GLYCT3_MIN,-INCR_ALGO*IF(H269&gt;10,2,1),0)+IF(AND(I269&gt;=GLYCT3_MAX,I268&gt;=GLYCT3_MAX,I267&gt;=GLYCT3_MAX),INCR_ALGO*IF(H269&gt;10,2,1),0),2),0)</f>
        <v>1</v>
      </c>
      <c r="E270" s="14">
        <v>0</v>
      </c>
      <c r="F270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70" s="29">
        <f>Tableau25[[#This Row],[Algo]]*Tableau25[[#This Row],[Glucides]]/10</f>
        <v>0</v>
      </c>
      <c r="H270" s="19">
        <f>ROUND(2*Tableau25[[#This Row],[Calcul NR]],0)/2+Tableau25[[#This Row],[Correction]]</f>
        <v>0</v>
      </c>
      <c r="I270" s="11">
        <v>100</v>
      </c>
      <c r="J270" s="13">
        <v>100</v>
      </c>
      <c r="K270" s="15">
        <f>MAX(ROUND(K269+IF(P269&lt;GLYCT3_MIN,-INCR_ALGO*IF(O269&gt;10,2,1),0)+IF(AND(P269&gt;=GLYCT3_MAX,P268&gt;=GLYCT3_MAX,P267&gt;=GLYCT3_MAX),INCR_ALGO*IF(O269&gt;10,2,1),0),2),0)</f>
        <v>1</v>
      </c>
      <c r="L270" s="15">
        <v>0</v>
      </c>
      <c r="M270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70" s="20">
        <f>Tableau25[[#This Row],[Algo (M)]]*Tableau25[[#This Row],[Glucides (M)]]/10</f>
        <v>0</v>
      </c>
      <c r="O270" s="20">
        <f>ROUND(2*Tableau25[[#This Row],[Calcul NR (M)]],0)/2+Tableau25[[#This Row],[Correction (M)]]</f>
        <v>0</v>
      </c>
      <c r="P270" s="13">
        <v>100</v>
      </c>
      <c r="Q270" s="18">
        <v>100</v>
      </c>
      <c r="R270" s="16">
        <f>MAX(ROUND(R269+IF(X269&lt;GLYCT3_MIN,-INCR_ALGO*IF(V269&gt;10,2,1),0)+IF(AND(X269&gt;GLYCT3_MAX,X268&gt;GLYCT3_MAX,X267&gt;GLYCT3_MAX),INCR_ALGO*IF(V269&gt;10,2,1),0),2),0)</f>
        <v>1</v>
      </c>
      <c r="S270" s="16">
        <v>0</v>
      </c>
      <c r="T270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70" s="21">
        <f>Tableau25[[#This Row],[Algo (S)]]*Tableau25[[#This Row],[Glucides (S)]]/10</f>
        <v>0</v>
      </c>
      <c r="V270" s="21">
        <f>ROUND(2*Tableau25[[#This Row],[Calcul NR (S)]],0)/2+Tableau25[[#This Row],[Correction (S)]]</f>
        <v>0</v>
      </c>
      <c r="W270" s="16">
        <v>10</v>
      </c>
      <c r="X270" s="18">
        <v>100</v>
      </c>
      <c r="Y270" s="21"/>
      <c r="Z270" s="22"/>
    </row>
    <row r="271" spans="1:26" x14ac:dyDescent="0.3">
      <c r="A271" s="36" t="s">
        <v>33</v>
      </c>
      <c r="B271" s="37">
        <v>45560</v>
      </c>
      <c r="C271" s="11">
        <v>100</v>
      </c>
      <c r="D271" s="19">
        <f>MAX(ROUND(D270+IF(I270&lt;GLYCT3_MIN,-INCR_ALGO*IF(H270&gt;10,2,1),0)+IF(AND(I270&gt;=GLYCT3_MAX,I269&gt;=GLYCT3_MAX,I268&gt;=GLYCT3_MAX),INCR_ALGO*IF(H270&gt;10,2,1),0),2),0)</f>
        <v>1</v>
      </c>
      <c r="E271" s="14">
        <v>0</v>
      </c>
      <c r="F271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71" s="29">
        <f>Tableau25[[#This Row],[Algo]]*Tableau25[[#This Row],[Glucides]]/10</f>
        <v>0</v>
      </c>
      <c r="H271" s="19">
        <f>ROUND(2*Tableau25[[#This Row],[Calcul NR]],0)/2+Tableau25[[#This Row],[Correction]]</f>
        <v>0</v>
      </c>
      <c r="I271" s="11">
        <v>100</v>
      </c>
      <c r="J271" s="13">
        <v>100</v>
      </c>
      <c r="K271" s="15">
        <f>MAX(ROUND(K270+IF(P270&lt;GLYCT3_MIN,-INCR_ALGO*IF(O270&gt;10,2,1),0)+IF(AND(P270&gt;=GLYCT3_MAX,P269&gt;=GLYCT3_MAX,P268&gt;=GLYCT3_MAX),INCR_ALGO*IF(O270&gt;10,2,1),0),2),0)</f>
        <v>1</v>
      </c>
      <c r="L271" s="15">
        <v>0</v>
      </c>
      <c r="M271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71" s="20">
        <f>Tableau25[[#This Row],[Algo (M)]]*Tableau25[[#This Row],[Glucides (M)]]/10</f>
        <v>0</v>
      </c>
      <c r="O271" s="20">
        <f>ROUND(2*Tableau25[[#This Row],[Calcul NR (M)]],0)/2+Tableau25[[#This Row],[Correction (M)]]</f>
        <v>0</v>
      </c>
      <c r="P271" s="13">
        <v>100</v>
      </c>
      <c r="Q271" s="18">
        <v>100</v>
      </c>
      <c r="R271" s="16">
        <f>MAX(ROUND(R270+IF(X270&lt;GLYCT3_MIN,-INCR_ALGO*IF(V270&gt;10,2,1),0)+IF(AND(X270&gt;GLYCT3_MAX,X269&gt;GLYCT3_MAX,X268&gt;GLYCT3_MAX),INCR_ALGO*IF(V270&gt;10,2,1),0),2),0)</f>
        <v>1</v>
      </c>
      <c r="S271" s="16">
        <v>0</v>
      </c>
      <c r="T271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71" s="21">
        <f>Tableau25[[#This Row],[Algo (S)]]*Tableau25[[#This Row],[Glucides (S)]]/10</f>
        <v>0</v>
      </c>
      <c r="V271" s="21">
        <f>ROUND(2*Tableau25[[#This Row],[Calcul NR (S)]],0)/2+Tableau25[[#This Row],[Correction (S)]]</f>
        <v>0</v>
      </c>
      <c r="W271" s="16">
        <v>10</v>
      </c>
      <c r="X271" s="18">
        <v>100</v>
      </c>
      <c r="Y271" s="21"/>
      <c r="Z271" s="22"/>
    </row>
    <row r="272" spans="1:26" x14ac:dyDescent="0.3">
      <c r="A272" s="36" t="s">
        <v>29</v>
      </c>
      <c r="B272" s="37">
        <v>45561</v>
      </c>
      <c r="C272" s="11">
        <v>100</v>
      </c>
      <c r="D272" s="19">
        <f>MAX(ROUND(D271+IF(I271&lt;GLYCT3_MIN,-INCR_ALGO*IF(H271&gt;10,2,1),0)+IF(AND(I271&gt;=GLYCT3_MAX,I270&gt;=GLYCT3_MAX,I269&gt;=GLYCT3_MAX),INCR_ALGO*IF(H271&gt;10,2,1),0),2),0)</f>
        <v>1</v>
      </c>
      <c r="E272" s="14">
        <v>0</v>
      </c>
      <c r="F272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72" s="29">
        <f>Tableau25[[#This Row],[Algo]]*Tableau25[[#This Row],[Glucides]]/10</f>
        <v>0</v>
      </c>
      <c r="H272" s="19">
        <f>ROUND(2*Tableau25[[#This Row],[Calcul NR]],0)/2+Tableau25[[#This Row],[Correction]]</f>
        <v>0</v>
      </c>
      <c r="I272" s="11">
        <v>100</v>
      </c>
      <c r="J272" s="13">
        <v>100</v>
      </c>
      <c r="K272" s="15">
        <f>MAX(ROUND(K271+IF(P271&lt;GLYCT3_MIN,-INCR_ALGO*IF(O271&gt;10,2,1),0)+IF(AND(P271&gt;=GLYCT3_MAX,P270&gt;=GLYCT3_MAX,P269&gt;=GLYCT3_MAX),INCR_ALGO*IF(O271&gt;10,2,1),0),2),0)</f>
        <v>1</v>
      </c>
      <c r="L272" s="15">
        <v>0</v>
      </c>
      <c r="M272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72" s="20">
        <f>Tableau25[[#This Row],[Algo (M)]]*Tableau25[[#This Row],[Glucides (M)]]/10</f>
        <v>0</v>
      </c>
      <c r="O272" s="20">
        <f>ROUND(2*Tableau25[[#This Row],[Calcul NR (M)]],0)/2+Tableau25[[#This Row],[Correction (M)]]</f>
        <v>0</v>
      </c>
      <c r="P272" s="13">
        <v>100</v>
      </c>
      <c r="Q272" s="18">
        <v>100</v>
      </c>
      <c r="R272" s="16">
        <f>MAX(ROUND(R271+IF(X271&lt;GLYCT3_MIN,-INCR_ALGO*IF(V271&gt;10,2,1),0)+IF(AND(X271&gt;GLYCT3_MAX,X270&gt;GLYCT3_MAX,X269&gt;GLYCT3_MAX),INCR_ALGO*IF(V271&gt;10,2,1),0),2),0)</f>
        <v>1</v>
      </c>
      <c r="S272" s="16">
        <v>0</v>
      </c>
      <c r="T272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72" s="21">
        <f>Tableau25[[#This Row],[Algo (S)]]*Tableau25[[#This Row],[Glucides (S)]]/10</f>
        <v>0</v>
      </c>
      <c r="V272" s="21">
        <f>ROUND(2*Tableau25[[#This Row],[Calcul NR (S)]],0)/2+Tableau25[[#This Row],[Correction (S)]]</f>
        <v>0</v>
      </c>
      <c r="W272" s="16">
        <v>10</v>
      </c>
      <c r="X272" s="18">
        <v>100</v>
      </c>
      <c r="Y272" s="21"/>
      <c r="Z272" s="22"/>
    </row>
    <row r="273" spans="1:26" x14ac:dyDescent="0.3">
      <c r="A273" s="36" t="s">
        <v>30</v>
      </c>
      <c r="B273" s="37">
        <v>45562</v>
      </c>
      <c r="C273" s="11">
        <v>100</v>
      </c>
      <c r="D273" s="19">
        <f>MAX(ROUND(D272+IF(I272&lt;GLYCT3_MIN,-INCR_ALGO*IF(H272&gt;10,2,1),0)+IF(AND(I272&gt;=GLYCT3_MAX,I271&gt;=GLYCT3_MAX,I270&gt;=GLYCT3_MAX),INCR_ALGO*IF(H272&gt;10,2,1),0),2),0)</f>
        <v>1</v>
      </c>
      <c r="E273" s="14">
        <v>0</v>
      </c>
      <c r="F273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73" s="29">
        <f>Tableau25[[#This Row],[Algo]]*Tableau25[[#This Row],[Glucides]]/10</f>
        <v>0</v>
      </c>
      <c r="H273" s="19">
        <f>ROUND(2*Tableau25[[#This Row],[Calcul NR]],0)/2+Tableau25[[#This Row],[Correction]]</f>
        <v>0</v>
      </c>
      <c r="I273" s="11">
        <v>100</v>
      </c>
      <c r="J273" s="13">
        <v>100</v>
      </c>
      <c r="K273" s="15">
        <f>MAX(ROUND(K272+IF(P272&lt;GLYCT3_MIN,-INCR_ALGO*IF(O272&gt;10,2,1),0)+IF(AND(P272&gt;=GLYCT3_MAX,P271&gt;=GLYCT3_MAX,P270&gt;=GLYCT3_MAX),INCR_ALGO*IF(O272&gt;10,2,1),0),2),0)</f>
        <v>1</v>
      </c>
      <c r="L273" s="15">
        <v>0</v>
      </c>
      <c r="M273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73" s="20">
        <f>Tableau25[[#This Row],[Algo (M)]]*Tableau25[[#This Row],[Glucides (M)]]/10</f>
        <v>0</v>
      </c>
      <c r="O273" s="20">
        <f>ROUND(2*Tableau25[[#This Row],[Calcul NR (M)]],0)/2+Tableau25[[#This Row],[Correction (M)]]</f>
        <v>0</v>
      </c>
      <c r="P273" s="13">
        <v>100</v>
      </c>
      <c r="Q273" s="18">
        <v>100</v>
      </c>
      <c r="R273" s="16">
        <f>MAX(ROUND(R272+IF(X272&lt;GLYCT3_MIN,-INCR_ALGO*IF(V272&gt;10,2,1),0)+IF(AND(X272&gt;GLYCT3_MAX,X271&gt;GLYCT3_MAX,X270&gt;GLYCT3_MAX),INCR_ALGO*IF(V272&gt;10,2,1),0),2),0)</f>
        <v>1</v>
      </c>
      <c r="S273" s="16">
        <v>0</v>
      </c>
      <c r="T273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73" s="21">
        <f>Tableau25[[#This Row],[Algo (S)]]*Tableau25[[#This Row],[Glucides (S)]]/10</f>
        <v>0</v>
      </c>
      <c r="V273" s="21">
        <f>ROUND(2*Tableau25[[#This Row],[Calcul NR (S)]],0)/2+Tableau25[[#This Row],[Correction (S)]]</f>
        <v>0</v>
      </c>
      <c r="W273" s="16">
        <v>10</v>
      </c>
      <c r="X273" s="18">
        <v>100</v>
      </c>
      <c r="Y273" s="21"/>
      <c r="Z273" s="22"/>
    </row>
    <row r="274" spans="1:26" x14ac:dyDescent="0.3">
      <c r="A274" s="36" t="s">
        <v>31</v>
      </c>
      <c r="B274" s="37">
        <v>45563</v>
      </c>
      <c r="C274" s="11">
        <v>100</v>
      </c>
      <c r="D274" s="19">
        <f>MAX(ROUND(D273+IF(I273&lt;GLYCT3_MIN,-INCR_ALGO*IF(H273&gt;10,2,1),0)+IF(AND(I273&gt;=GLYCT3_MAX,I272&gt;=GLYCT3_MAX,I271&gt;=GLYCT3_MAX),INCR_ALGO*IF(H273&gt;10,2,1),0),2),0)</f>
        <v>1</v>
      </c>
      <c r="E274" s="14">
        <v>0</v>
      </c>
      <c r="F274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74" s="29">
        <f>Tableau25[[#This Row],[Algo]]*Tableau25[[#This Row],[Glucides]]/10</f>
        <v>0</v>
      </c>
      <c r="H274" s="19">
        <f>ROUND(2*Tableau25[[#This Row],[Calcul NR]],0)/2+Tableau25[[#This Row],[Correction]]</f>
        <v>0</v>
      </c>
      <c r="I274" s="11">
        <v>100</v>
      </c>
      <c r="J274" s="13">
        <v>100</v>
      </c>
      <c r="K274" s="15">
        <f>MAX(ROUND(K273+IF(P273&lt;GLYCT3_MIN,-INCR_ALGO*IF(O273&gt;10,2,1),0)+IF(AND(P273&gt;=GLYCT3_MAX,P272&gt;=GLYCT3_MAX,P271&gt;=GLYCT3_MAX),INCR_ALGO*IF(O273&gt;10,2,1),0),2),0)</f>
        <v>1</v>
      </c>
      <c r="L274" s="15">
        <v>0</v>
      </c>
      <c r="M274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74" s="20">
        <f>Tableau25[[#This Row],[Algo (M)]]*Tableau25[[#This Row],[Glucides (M)]]/10</f>
        <v>0</v>
      </c>
      <c r="O274" s="20">
        <f>ROUND(2*Tableau25[[#This Row],[Calcul NR (M)]],0)/2+Tableau25[[#This Row],[Correction (M)]]</f>
        <v>0</v>
      </c>
      <c r="P274" s="13">
        <v>100</v>
      </c>
      <c r="Q274" s="18">
        <v>100</v>
      </c>
      <c r="R274" s="16">
        <f>MAX(ROUND(R273+IF(X273&lt;GLYCT3_MIN,-INCR_ALGO*IF(V273&gt;10,2,1),0)+IF(AND(X273&gt;GLYCT3_MAX,X272&gt;GLYCT3_MAX,X271&gt;GLYCT3_MAX),INCR_ALGO*IF(V273&gt;10,2,1),0),2),0)</f>
        <v>1</v>
      </c>
      <c r="S274" s="16">
        <v>0</v>
      </c>
      <c r="T274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74" s="21">
        <f>Tableau25[[#This Row],[Algo (S)]]*Tableau25[[#This Row],[Glucides (S)]]/10</f>
        <v>0</v>
      </c>
      <c r="V274" s="21">
        <f>ROUND(2*Tableau25[[#This Row],[Calcul NR (S)]],0)/2+Tableau25[[#This Row],[Correction (S)]]</f>
        <v>0</v>
      </c>
      <c r="W274" s="16">
        <v>10</v>
      </c>
      <c r="X274" s="18">
        <v>100</v>
      </c>
      <c r="Y274" s="21"/>
      <c r="Z274" s="22"/>
    </row>
    <row r="275" spans="1:26" x14ac:dyDescent="0.3">
      <c r="A275" s="36" t="s">
        <v>32</v>
      </c>
      <c r="B275" s="37">
        <v>45564</v>
      </c>
      <c r="C275" s="11">
        <v>100</v>
      </c>
      <c r="D275" s="19">
        <f>MAX(ROUND(D274+IF(I274&lt;GLYCT3_MIN,-INCR_ALGO*IF(H274&gt;10,2,1),0)+IF(AND(I274&gt;=GLYCT3_MAX,I273&gt;=GLYCT3_MAX,I272&gt;=GLYCT3_MAX),INCR_ALGO*IF(H274&gt;10,2,1),0),2),0)</f>
        <v>1</v>
      </c>
      <c r="E275" s="14">
        <v>0</v>
      </c>
      <c r="F275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75" s="29">
        <f>Tableau25[[#This Row],[Algo]]*Tableau25[[#This Row],[Glucides]]/10</f>
        <v>0</v>
      </c>
      <c r="H275" s="19">
        <f>ROUND(2*Tableau25[[#This Row],[Calcul NR]],0)/2+Tableau25[[#This Row],[Correction]]</f>
        <v>0</v>
      </c>
      <c r="I275" s="11">
        <v>100</v>
      </c>
      <c r="J275" s="13">
        <v>100</v>
      </c>
      <c r="K275" s="15">
        <f>MAX(ROUND(K274+IF(P274&lt;GLYCT3_MIN,-INCR_ALGO*IF(O274&gt;10,2,1),0)+IF(AND(P274&gt;=GLYCT3_MAX,P273&gt;=GLYCT3_MAX,P272&gt;=GLYCT3_MAX),INCR_ALGO*IF(O274&gt;10,2,1),0),2),0)</f>
        <v>1</v>
      </c>
      <c r="L275" s="15">
        <v>0</v>
      </c>
      <c r="M275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75" s="20">
        <f>Tableau25[[#This Row],[Algo (M)]]*Tableau25[[#This Row],[Glucides (M)]]/10</f>
        <v>0</v>
      </c>
      <c r="O275" s="20">
        <f>ROUND(2*Tableau25[[#This Row],[Calcul NR (M)]],0)/2+Tableau25[[#This Row],[Correction (M)]]</f>
        <v>0</v>
      </c>
      <c r="P275" s="13">
        <v>100</v>
      </c>
      <c r="Q275" s="18">
        <v>100</v>
      </c>
      <c r="R275" s="16">
        <f>MAX(ROUND(R274+IF(X274&lt;GLYCT3_MIN,-INCR_ALGO*IF(V274&gt;10,2,1),0)+IF(AND(X274&gt;GLYCT3_MAX,X273&gt;GLYCT3_MAX,X272&gt;GLYCT3_MAX),INCR_ALGO*IF(V274&gt;10,2,1),0),2),0)</f>
        <v>1</v>
      </c>
      <c r="S275" s="16">
        <v>0</v>
      </c>
      <c r="T275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75" s="21">
        <f>Tableau25[[#This Row],[Algo (S)]]*Tableau25[[#This Row],[Glucides (S)]]/10</f>
        <v>0</v>
      </c>
      <c r="V275" s="21">
        <f>ROUND(2*Tableau25[[#This Row],[Calcul NR (S)]],0)/2+Tableau25[[#This Row],[Correction (S)]]</f>
        <v>0</v>
      </c>
      <c r="W275" s="16">
        <v>10</v>
      </c>
      <c r="X275" s="18">
        <v>100</v>
      </c>
      <c r="Y275" s="21"/>
      <c r="Z275" s="22"/>
    </row>
    <row r="276" spans="1:26" x14ac:dyDescent="0.3">
      <c r="A276" s="36" t="s">
        <v>28</v>
      </c>
      <c r="B276" s="37">
        <v>45565</v>
      </c>
      <c r="C276" s="11">
        <v>100</v>
      </c>
      <c r="D276" s="19">
        <f>MAX(ROUND(D275+IF(I275&lt;GLYCT3_MIN,-INCR_ALGO*IF(H275&gt;10,2,1),0)+IF(AND(I275&gt;=GLYCT3_MAX,I274&gt;=GLYCT3_MAX,I273&gt;=GLYCT3_MAX),INCR_ALGO*IF(H275&gt;10,2,1),0),2),0)</f>
        <v>1</v>
      </c>
      <c r="E276" s="14">
        <v>0</v>
      </c>
      <c r="F276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76" s="29">
        <f>Tableau25[[#This Row],[Algo]]*Tableau25[[#This Row],[Glucides]]/10</f>
        <v>0</v>
      </c>
      <c r="H276" s="19">
        <f>ROUND(2*Tableau25[[#This Row],[Calcul NR]],0)/2+Tableau25[[#This Row],[Correction]]</f>
        <v>0</v>
      </c>
      <c r="I276" s="11">
        <v>100</v>
      </c>
      <c r="J276" s="13">
        <v>100</v>
      </c>
      <c r="K276" s="15">
        <f>MAX(ROUND(K275+IF(P275&lt;GLYCT3_MIN,-INCR_ALGO*IF(O275&gt;10,2,1),0)+IF(AND(P275&gt;=GLYCT3_MAX,P274&gt;=GLYCT3_MAX,P273&gt;=GLYCT3_MAX),INCR_ALGO*IF(O275&gt;10,2,1),0),2),0)</f>
        <v>1</v>
      </c>
      <c r="L276" s="15">
        <v>0</v>
      </c>
      <c r="M276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76" s="20">
        <f>Tableau25[[#This Row],[Algo (M)]]*Tableau25[[#This Row],[Glucides (M)]]/10</f>
        <v>0</v>
      </c>
      <c r="O276" s="20">
        <f>ROUND(2*Tableau25[[#This Row],[Calcul NR (M)]],0)/2+Tableau25[[#This Row],[Correction (M)]]</f>
        <v>0</v>
      </c>
      <c r="P276" s="13">
        <v>100</v>
      </c>
      <c r="Q276" s="18">
        <v>100</v>
      </c>
      <c r="R276" s="16">
        <f>MAX(ROUND(R275+IF(X275&lt;GLYCT3_MIN,-INCR_ALGO*IF(V275&gt;10,2,1),0)+IF(AND(X275&gt;GLYCT3_MAX,X274&gt;GLYCT3_MAX,X273&gt;GLYCT3_MAX),INCR_ALGO*IF(V275&gt;10,2,1),0),2),0)</f>
        <v>1</v>
      </c>
      <c r="S276" s="16">
        <v>0</v>
      </c>
      <c r="T276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76" s="21">
        <f>Tableau25[[#This Row],[Algo (S)]]*Tableau25[[#This Row],[Glucides (S)]]/10</f>
        <v>0</v>
      </c>
      <c r="V276" s="21">
        <f>ROUND(2*Tableau25[[#This Row],[Calcul NR (S)]],0)/2+Tableau25[[#This Row],[Correction (S)]]</f>
        <v>0</v>
      </c>
      <c r="W276" s="16">
        <v>10</v>
      </c>
      <c r="X276" s="18">
        <v>100</v>
      </c>
      <c r="Y276" s="21"/>
      <c r="Z276" s="22"/>
    </row>
    <row r="277" spans="1:26" x14ac:dyDescent="0.3">
      <c r="A277" s="36" t="s">
        <v>27</v>
      </c>
      <c r="B277" s="37">
        <v>45566</v>
      </c>
      <c r="C277" s="11">
        <v>100</v>
      </c>
      <c r="D277" s="19">
        <f>MAX(ROUND(D276+IF(I276&lt;GLYCT3_MIN,-INCR_ALGO*IF(H276&gt;10,2,1),0)+IF(AND(I276&gt;=GLYCT3_MAX,I275&gt;=GLYCT3_MAX,I274&gt;=GLYCT3_MAX),INCR_ALGO*IF(H276&gt;10,2,1),0),2),0)</f>
        <v>1</v>
      </c>
      <c r="E277" s="14">
        <v>0</v>
      </c>
      <c r="F277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77" s="29">
        <f>Tableau25[[#This Row],[Algo]]*Tableau25[[#This Row],[Glucides]]/10</f>
        <v>0</v>
      </c>
      <c r="H277" s="19">
        <f>ROUND(2*Tableau25[[#This Row],[Calcul NR]],0)/2+Tableau25[[#This Row],[Correction]]</f>
        <v>0</v>
      </c>
      <c r="I277" s="11">
        <v>100</v>
      </c>
      <c r="J277" s="13">
        <v>100</v>
      </c>
      <c r="K277" s="15">
        <f>MAX(ROUND(K276+IF(P276&lt;GLYCT3_MIN,-INCR_ALGO*IF(O276&gt;10,2,1),0)+IF(AND(P276&gt;=GLYCT3_MAX,P275&gt;=GLYCT3_MAX,P274&gt;=GLYCT3_MAX),INCR_ALGO*IF(O276&gt;10,2,1),0),2),0)</f>
        <v>1</v>
      </c>
      <c r="L277" s="15">
        <v>0</v>
      </c>
      <c r="M277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77" s="20">
        <f>Tableau25[[#This Row],[Algo (M)]]*Tableau25[[#This Row],[Glucides (M)]]/10</f>
        <v>0</v>
      </c>
      <c r="O277" s="20">
        <f>ROUND(2*Tableau25[[#This Row],[Calcul NR (M)]],0)/2+Tableau25[[#This Row],[Correction (M)]]</f>
        <v>0</v>
      </c>
      <c r="P277" s="13">
        <v>100</v>
      </c>
      <c r="Q277" s="18">
        <v>100</v>
      </c>
      <c r="R277" s="16">
        <f>MAX(ROUND(R276+IF(X276&lt;GLYCT3_MIN,-INCR_ALGO*IF(V276&gt;10,2,1),0)+IF(AND(X276&gt;GLYCT3_MAX,X275&gt;GLYCT3_MAX,X274&gt;GLYCT3_MAX),INCR_ALGO*IF(V276&gt;10,2,1),0),2),0)</f>
        <v>1</v>
      </c>
      <c r="S277" s="16">
        <v>0</v>
      </c>
      <c r="T277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77" s="21">
        <f>Tableau25[[#This Row],[Algo (S)]]*Tableau25[[#This Row],[Glucides (S)]]/10</f>
        <v>0</v>
      </c>
      <c r="V277" s="21">
        <f>ROUND(2*Tableau25[[#This Row],[Calcul NR (S)]],0)/2+Tableau25[[#This Row],[Correction (S)]]</f>
        <v>0</v>
      </c>
      <c r="W277" s="16">
        <v>10</v>
      </c>
      <c r="X277" s="18">
        <v>100</v>
      </c>
      <c r="Y277" s="21"/>
      <c r="Z277" s="22"/>
    </row>
    <row r="278" spans="1:26" x14ac:dyDescent="0.3">
      <c r="A278" s="36" t="s">
        <v>33</v>
      </c>
      <c r="B278" s="37">
        <v>45567</v>
      </c>
      <c r="C278" s="11">
        <v>100</v>
      </c>
      <c r="D278" s="19">
        <f>MAX(ROUND(D277+IF(I277&lt;GLYCT3_MIN,-INCR_ALGO*IF(H277&gt;10,2,1),0)+IF(AND(I277&gt;=GLYCT3_MAX,I276&gt;=GLYCT3_MAX,I275&gt;=GLYCT3_MAX),INCR_ALGO*IF(H277&gt;10,2,1),0),2),0)</f>
        <v>1</v>
      </c>
      <c r="E278" s="14">
        <v>0</v>
      </c>
      <c r="F278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78" s="29">
        <f>Tableau25[[#This Row],[Algo]]*Tableau25[[#This Row],[Glucides]]/10</f>
        <v>0</v>
      </c>
      <c r="H278" s="19">
        <f>ROUND(2*Tableau25[[#This Row],[Calcul NR]],0)/2+Tableau25[[#This Row],[Correction]]</f>
        <v>0</v>
      </c>
      <c r="I278" s="11">
        <v>100</v>
      </c>
      <c r="J278" s="13">
        <v>100</v>
      </c>
      <c r="K278" s="15">
        <f>MAX(ROUND(K277+IF(P277&lt;GLYCT3_MIN,-INCR_ALGO*IF(O277&gt;10,2,1),0)+IF(AND(P277&gt;=GLYCT3_MAX,P276&gt;=GLYCT3_MAX,P275&gt;=GLYCT3_MAX),INCR_ALGO*IF(O277&gt;10,2,1),0),2),0)</f>
        <v>1</v>
      </c>
      <c r="L278" s="15">
        <v>0</v>
      </c>
      <c r="M278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78" s="20">
        <f>Tableau25[[#This Row],[Algo (M)]]*Tableau25[[#This Row],[Glucides (M)]]/10</f>
        <v>0</v>
      </c>
      <c r="O278" s="20">
        <f>ROUND(2*Tableau25[[#This Row],[Calcul NR (M)]],0)/2+Tableau25[[#This Row],[Correction (M)]]</f>
        <v>0</v>
      </c>
      <c r="P278" s="13">
        <v>100</v>
      </c>
      <c r="Q278" s="18">
        <v>100</v>
      </c>
      <c r="R278" s="16">
        <f>MAX(ROUND(R277+IF(X277&lt;GLYCT3_MIN,-INCR_ALGO*IF(V277&gt;10,2,1),0)+IF(AND(X277&gt;GLYCT3_MAX,X276&gt;GLYCT3_MAX,X275&gt;GLYCT3_MAX),INCR_ALGO*IF(V277&gt;10,2,1),0),2),0)</f>
        <v>1</v>
      </c>
      <c r="S278" s="16">
        <v>0</v>
      </c>
      <c r="T278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78" s="21">
        <f>Tableau25[[#This Row],[Algo (S)]]*Tableau25[[#This Row],[Glucides (S)]]/10</f>
        <v>0</v>
      </c>
      <c r="V278" s="21">
        <f>ROUND(2*Tableau25[[#This Row],[Calcul NR (S)]],0)/2+Tableau25[[#This Row],[Correction (S)]]</f>
        <v>0</v>
      </c>
      <c r="W278" s="16">
        <v>10</v>
      </c>
      <c r="X278" s="18">
        <v>100</v>
      </c>
      <c r="Y278" s="21"/>
      <c r="Z278" s="22"/>
    </row>
    <row r="279" spans="1:26" x14ac:dyDescent="0.3">
      <c r="A279" s="36" t="s">
        <v>29</v>
      </c>
      <c r="B279" s="37">
        <v>45568</v>
      </c>
      <c r="C279" s="11">
        <v>100</v>
      </c>
      <c r="D279" s="19">
        <f>MAX(ROUND(D278+IF(I278&lt;GLYCT3_MIN,-INCR_ALGO*IF(H278&gt;10,2,1),0)+IF(AND(I278&gt;=GLYCT3_MAX,I277&gt;=GLYCT3_MAX,I276&gt;=GLYCT3_MAX),INCR_ALGO*IF(H278&gt;10,2,1),0),2),0)</f>
        <v>1</v>
      </c>
      <c r="E279" s="14">
        <v>0</v>
      </c>
      <c r="F279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79" s="29">
        <f>Tableau25[[#This Row],[Algo]]*Tableau25[[#This Row],[Glucides]]/10</f>
        <v>0</v>
      </c>
      <c r="H279" s="19">
        <f>ROUND(2*Tableau25[[#This Row],[Calcul NR]],0)/2+Tableau25[[#This Row],[Correction]]</f>
        <v>0</v>
      </c>
      <c r="I279" s="11">
        <v>100</v>
      </c>
      <c r="J279" s="13">
        <v>100</v>
      </c>
      <c r="K279" s="15">
        <f>MAX(ROUND(K278+IF(P278&lt;GLYCT3_MIN,-INCR_ALGO*IF(O278&gt;10,2,1),0)+IF(AND(P278&gt;=GLYCT3_MAX,P277&gt;=GLYCT3_MAX,P276&gt;=GLYCT3_MAX),INCR_ALGO*IF(O278&gt;10,2,1),0),2),0)</f>
        <v>1</v>
      </c>
      <c r="L279" s="15">
        <v>0</v>
      </c>
      <c r="M279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79" s="20">
        <f>Tableau25[[#This Row],[Algo (M)]]*Tableau25[[#This Row],[Glucides (M)]]/10</f>
        <v>0</v>
      </c>
      <c r="O279" s="20">
        <f>ROUND(2*Tableau25[[#This Row],[Calcul NR (M)]],0)/2+Tableau25[[#This Row],[Correction (M)]]</f>
        <v>0</v>
      </c>
      <c r="P279" s="13">
        <v>100</v>
      </c>
      <c r="Q279" s="18">
        <v>100</v>
      </c>
      <c r="R279" s="16">
        <f>MAX(ROUND(R278+IF(X278&lt;GLYCT3_MIN,-INCR_ALGO*IF(V278&gt;10,2,1),0)+IF(AND(X278&gt;GLYCT3_MAX,X277&gt;GLYCT3_MAX,X276&gt;GLYCT3_MAX),INCR_ALGO*IF(V278&gt;10,2,1),0),2),0)</f>
        <v>1</v>
      </c>
      <c r="S279" s="16">
        <v>0</v>
      </c>
      <c r="T279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79" s="21">
        <f>Tableau25[[#This Row],[Algo (S)]]*Tableau25[[#This Row],[Glucides (S)]]/10</f>
        <v>0</v>
      </c>
      <c r="V279" s="21">
        <f>ROUND(2*Tableau25[[#This Row],[Calcul NR (S)]],0)/2+Tableau25[[#This Row],[Correction (S)]]</f>
        <v>0</v>
      </c>
      <c r="W279" s="16">
        <v>10</v>
      </c>
      <c r="X279" s="18">
        <v>100</v>
      </c>
      <c r="Y279" s="21"/>
      <c r="Z279" s="22"/>
    </row>
    <row r="280" spans="1:26" x14ac:dyDescent="0.3">
      <c r="A280" s="36" t="s">
        <v>30</v>
      </c>
      <c r="B280" s="37">
        <v>45569</v>
      </c>
      <c r="C280" s="11">
        <v>100</v>
      </c>
      <c r="D280" s="19">
        <f>MAX(ROUND(D279+IF(I279&lt;GLYCT3_MIN,-INCR_ALGO*IF(H279&gt;10,2,1),0)+IF(AND(I279&gt;=GLYCT3_MAX,I278&gt;=GLYCT3_MAX,I277&gt;=GLYCT3_MAX),INCR_ALGO*IF(H279&gt;10,2,1),0),2),0)</f>
        <v>1</v>
      </c>
      <c r="E280" s="14">
        <v>0</v>
      </c>
      <c r="F280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80" s="29">
        <f>Tableau25[[#This Row],[Algo]]*Tableau25[[#This Row],[Glucides]]/10</f>
        <v>0</v>
      </c>
      <c r="H280" s="19">
        <f>ROUND(2*Tableau25[[#This Row],[Calcul NR]],0)/2+Tableau25[[#This Row],[Correction]]</f>
        <v>0</v>
      </c>
      <c r="I280" s="11">
        <v>100</v>
      </c>
      <c r="J280" s="13">
        <v>100</v>
      </c>
      <c r="K280" s="15">
        <f>MAX(ROUND(K279+IF(P279&lt;GLYCT3_MIN,-INCR_ALGO*IF(O279&gt;10,2,1),0)+IF(AND(P279&gt;=GLYCT3_MAX,P278&gt;=GLYCT3_MAX,P277&gt;=GLYCT3_MAX),INCR_ALGO*IF(O279&gt;10,2,1),0),2),0)</f>
        <v>1</v>
      </c>
      <c r="L280" s="15">
        <v>0</v>
      </c>
      <c r="M280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80" s="20">
        <f>Tableau25[[#This Row],[Algo (M)]]*Tableau25[[#This Row],[Glucides (M)]]/10</f>
        <v>0</v>
      </c>
      <c r="O280" s="20">
        <f>ROUND(2*Tableau25[[#This Row],[Calcul NR (M)]],0)/2+Tableau25[[#This Row],[Correction (M)]]</f>
        <v>0</v>
      </c>
      <c r="P280" s="13">
        <v>100</v>
      </c>
      <c r="Q280" s="18">
        <v>100</v>
      </c>
      <c r="R280" s="16">
        <f>MAX(ROUND(R279+IF(X279&lt;GLYCT3_MIN,-INCR_ALGO*IF(V279&gt;10,2,1),0)+IF(AND(X279&gt;GLYCT3_MAX,X278&gt;GLYCT3_MAX,X277&gt;GLYCT3_MAX),INCR_ALGO*IF(V279&gt;10,2,1),0),2),0)</f>
        <v>1</v>
      </c>
      <c r="S280" s="16">
        <v>0</v>
      </c>
      <c r="T280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80" s="21">
        <f>Tableau25[[#This Row],[Algo (S)]]*Tableau25[[#This Row],[Glucides (S)]]/10</f>
        <v>0</v>
      </c>
      <c r="V280" s="21">
        <f>ROUND(2*Tableau25[[#This Row],[Calcul NR (S)]],0)/2+Tableau25[[#This Row],[Correction (S)]]</f>
        <v>0</v>
      </c>
      <c r="W280" s="16">
        <v>10</v>
      </c>
      <c r="X280" s="18">
        <v>100</v>
      </c>
      <c r="Y280" s="21"/>
      <c r="Z280" s="22"/>
    </row>
    <row r="281" spans="1:26" x14ac:dyDescent="0.3">
      <c r="A281" s="36" t="s">
        <v>31</v>
      </c>
      <c r="B281" s="37">
        <v>45570</v>
      </c>
      <c r="C281" s="11">
        <v>100</v>
      </c>
      <c r="D281" s="19">
        <f>MAX(ROUND(D280+IF(I280&lt;GLYCT3_MIN,-INCR_ALGO*IF(H280&gt;10,2,1),0)+IF(AND(I280&gt;=GLYCT3_MAX,I279&gt;=GLYCT3_MAX,I278&gt;=GLYCT3_MAX),INCR_ALGO*IF(H280&gt;10,2,1),0),2),0)</f>
        <v>1</v>
      </c>
      <c r="E281" s="14">
        <v>0</v>
      </c>
      <c r="F281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81" s="29">
        <f>Tableau25[[#This Row],[Algo]]*Tableau25[[#This Row],[Glucides]]/10</f>
        <v>0</v>
      </c>
      <c r="H281" s="19">
        <f>ROUND(2*Tableau25[[#This Row],[Calcul NR]],0)/2+Tableau25[[#This Row],[Correction]]</f>
        <v>0</v>
      </c>
      <c r="I281" s="11">
        <v>100</v>
      </c>
      <c r="J281" s="13">
        <v>100</v>
      </c>
      <c r="K281" s="15">
        <f>MAX(ROUND(K280+IF(P280&lt;GLYCT3_MIN,-INCR_ALGO*IF(O280&gt;10,2,1),0)+IF(AND(P280&gt;=GLYCT3_MAX,P279&gt;=GLYCT3_MAX,P278&gt;=GLYCT3_MAX),INCR_ALGO*IF(O280&gt;10,2,1),0),2),0)</f>
        <v>1</v>
      </c>
      <c r="L281" s="15">
        <v>0</v>
      </c>
      <c r="M281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81" s="20">
        <f>Tableau25[[#This Row],[Algo (M)]]*Tableau25[[#This Row],[Glucides (M)]]/10</f>
        <v>0</v>
      </c>
      <c r="O281" s="20">
        <f>ROUND(2*Tableau25[[#This Row],[Calcul NR (M)]],0)/2+Tableau25[[#This Row],[Correction (M)]]</f>
        <v>0</v>
      </c>
      <c r="P281" s="13">
        <v>100</v>
      </c>
      <c r="Q281" s="18">
        <v>100</v>
      </c>
      <c r="R281" s="16">
        <f>MAX(ROUND(R280+IF(X280&lt;GLYCT3_MIN,-INCR_ALGO*IF(V280&gt;10,2,1),0)+IF(AND(X280&gt;GLYCT3_MAX,X279&gt;GLYCT3_MAX,X278&gt;GLYCT3_MAX),INCR_ALGO*IF(V280&gt;10,2,1),0),2),0)</f>
        <v>1</v>
      </c>
      <c r="S281" s="16">
        <v>0</v>
      </c>
      <c r="T281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81" s="21">
        <f>Tableau25[[#This Row],[Algo (S)]]*Tableau25[[#This Row],[Glucides (S)]]/10</f>
        <v>0</v>
      </c>
      <c r="V281" s="21">
        <f>ROUND(2*Tableau25[[#This Row],[Calcul NR (S)]],0)/2+Tableau25[[#This Row],[Correction (S)]]</f>
        <v>0</v>
      </c>
      <c r="W281" s="16">
        <v>10</v>
      </c>
      <c r="X281" s="18">
        <v>100</v>
      </c>
      <c r="Y281" s="21"/>
      <c r="Z281" s="22"/>
    </row>
    <row r="282" spans="1:26" x14ac:dyDescent="0.3">
      <c r="A282" s="36" t="s">
        <v>32</v>
      </c>
      <c r="B282" s="37">
        <v>45571</v>
      </c>
      <c r="C282" s="11">
        <v>100</v>
      </c>
      <c r="D282" s="19">
        <f>MAX(ROUND(D281+IF(I281&lt;GLYCT3_MIN,-INCR_ALGO*IF(H281&gt;10,2,1),0)+IF(AND(I281&gt;=GLYCT3_MAX,I280&gt;=GLYCT3_MAX,I279&gt;=GLYCT3_MAX),INCR_ALGO*IF(H281&gt;10,2,1),0),2),0)</f>
        <v>1</v>
      </c>
      <c r="E282" s="14">
        <v>0</v>
      </c>
      <c r="F282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82" s="29">
        <f>Tableau25[[#This Row],[Algo]]*Tableau25[[#This Row],[Glucides]]/10</f>
        <v>0</v>
      </c>
      <c r="H282" s="19">
        <f>ROUND(2*Tableau25[[#This Row],[Calcul NR]],0)/2+Tableau25[[#This Row],[Correction]]</f>
        <v>0</v>
      </c>
      <c r="I282" s="11">
        <v>100</v>
      </c>
      <c r="J282" s="13">
        <v>100</v>
      </c>
      <c r="K282" s="15">
        <f>MAX(ROUND(K281+IF(P281&lt;GLYCT3_MIN,-INCR_ALGO*IF(O281&gt;10,2,1),0)+IF(AND(P281&gt;=GLYCT3_MAX,P280&gt;=GLYCT3_MAX,P279&gt;=GLYCT3_MAX),INCR_ALGO*IF(O281&gt;10,2,1),0),2),0)</f>
        <v>1</v>
      </c>
      <c r="L282" s="15">
        <v>0</v>
      </c>
      <c r="M282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82" s="20">
        <f>Tableau25[[#This Row],[Algo (M)]]*Tableau25[[#This Row],[Glucides (M)]]/10</f>
        <v>0</v>
      </c>
      <c r="O282" s="20">
        <f>ROUND(2*Tableau25[[#This Row],[Calcul NR (M)]],0)/2+Tableau25[[#This Row],[Correction (M)]]</f>
        <v>0</v>
      </c>
      <c r="P282" s="13">
        <v>100</v>
      </c>
      <c r="Q282" s="18">
        <v>100</v>
      </c>
      <c r="R282" s="16">
        <f>MAX(ROUND(R281+IF(X281&lt;GLYCT3_MIN,-INCR_ALGO*IF(V281&gt;10,2,1),0)+IF(AND(X281&gt;GLYCT3_MAX,X280&gt;GLYCT3_MAX,X279&gt;GLYCT3_MAX),INCR_ALGO*IF(V281&gt;10,2,1),0),2),0)</f>
        <v>1</v>
      </c>
      <c r="S282" s="16">
        <v>0</v>
      </c>
      <c r="T282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82" s="21">
        <f>Tableau25[[#This Row],[Algo (S)]]*Tableau25[[#This Row],[Glucides (S)]]/10</f>
        <v>0</v>
      </c>
      <c r="V282" s="21">
        <f>ROUND(2*Tableau25[[#This Row],[Calcul NR (S)]],0)/2+Tableau25[[#This Row],[Correction (S)]]</f>
        <v>0</v>
      </c>
      <c r="W282" s="16">
        <v>10</v>
      </c>
      <c r="X282" s="18">
        <v>100</v>
      </c>
      <c r="Y282" s="21"/>
      <c r="Z282" s="22"/>
    </row>
    <row r="283" spans="1:26" x14ac:dyDescent="0.3">
      <c r="A283" s="36" t="s">
        <v>28</v>
      </c>
      <c r="B283" s="37">
        <v>45572</v>
      </c>
      <c r="C283" s="11">
        <v>100</v>
      </c>
      <c r="D283" s="19">
        <f>MAX(ROUND(D282+IF(I282&lt;GLYCT3_MIN,-INCR_ALGO*IF(H282&gt;10,2,1),0)+IF(AND(I282&gt;=GLYCT3_MAX,I281&gt;=GLYCT3_MAX,I280&gt;=GLYCT3_MAX),INCR_ALGO*IF(H282&gt;10,2,1),0),2),0)</f>
        <v>1</v>
      </c>
      <c r="E283" s="14">
        <v>0</v>
      </c>
      <c r="F283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83" s="29">
        <f>Tableau25[[#This Row],[Algo]]*Tableau25[[#This Row],[Glucides]]/10</f>
        <v>0</v>
      </c>
      <c r="H283" s="19">
        <f>ROUND(2*Tableau25[[#This Row],[Calcul NR]],0)/2+Tableau25[[#This Row],[Correction]]</f>
        <v>0</v>
      </c>
      <c r="I283" s="11">
        <v>100</v>
      </c>
      <c r="J283" s="13">
        <v>100</v>
      </c>
      <c r="K283" s="15">
        <f>MAX(ROUND(K282+IF(P282&lt;GLYCT3_MIN,-INCR_ALGO*IF(O282&gt;10,2,1),0)+IF(AND(P282&gt;=GLYCT3_MAX,P281&gt;=GLYCT3_MAX,P280&gt;=GLYCT3_MAX),INCR_ALGO*IF(O282&gt;10,2,1),0),2),0)</f>
        <v>1</v>
      </c>
      <c r="L283" s="15">
        <v>0</v>
      </c>
      <c r="M283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83" s="20">
        <f>Tableau25[[#This Row],[Algo (M)]]*Tableau25[[#This Row],[Glucides (M)]]/10</f>
        <v>0</v>
      </c>
      <c r="O283" s="20">
        <f>ROUND(2*Tableau25[[#This Row],[Calcul NR (M)]],0)/2+Tableau25[[#This Row],[Correction (M)]]</f>
        <v>0</v>
      </c>
      <c r="P283" s="13">
        <v>100</v>
      </c>
      <c r="Q283" s="18">
        <v>100</v>
      </c>
      <c r="R283" s="16">
        <f>MAX(ROUND(R282+IF(X282&lt;GLYCT3_MIN,-INCR_ALGO*IF(V282&gt;10,2,1),0)+IF(AND(X282&gt;GLYCT3_MAX,X281&gt;GLYCT3_MAX,X280&gt;GLYCT3_MAX),INCR_ALGO*IF(V282&gt;10,2,1),0),2),0)</f>
        <v>1</v>
      </c>
      <c r="S283" s="16">
        <v>0</v>
      </c>
      <c r="T283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83" s="21">
        <f>Tableau25[[#This Row],[Algo (S)]]*Tableau25[[#This Row],[Glucides (S)]]/10</f>
        <v>0</v>
      </c>
      <c r="V283" s="21">
        <f>ROUND(2*Tableau25[[#This Row],[Calcul NR (S)]],0)/2+Tableau25[[#This Row],[Correction (S)]]</f>
        <v>0</v>
      </c>
      <c r="W283" s="16">
        <v>10</v>
      </c>
      <c r="X283" s="18">
        <v>100</v>
      </c>
      <c r="Y283" s="21"/>
      <c r="Z283" s="22"/>
    </row>
    <row r="284" spans="1:26" x14ac:dyDescent="0.3">
      <c r="A284" s="36" t="s">
        <v>27</v>
      </c>
      <c r="B284" s="37">
        <v>45573</v>
      </c>
      <c r="C284" s="11">
        <v>100</v>
      </c>
      <c r="D284" s="19">
        <f>MAX(ROUND(D283+IF(I283&lt;GLYCT3_MIN,-INCR_ALGO*IF(H283&gt;10,2,1),0)+IF(AND(I283&gt;=GLYCT3_MAX,I282&gt;=GLYCT3_MAX,I281&gt;=GLYCT3_MAX),INCR_ALGO*IF(H283&gt;10,2,1),0),2),0)</f>
        <v>1</v>
      </c>
      <c r="E284" s="14">
        <v>0</v>
      </c>
      <c r="F284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84" s="29">
        <f>Tableau25[[#This Row],[Algo]]*Tableau25[[#This Row],[Glucides]]/10</f>
        <v>0</v>
      </c>
      <c r="H284" s="19">
        <f>ROUND(2*Tableau25[[#This Row],[Calcul NR]],0)/2+Tableau25[[#This Row],[Correction]]</f>
        <v>0</v>
      </c>
      <c r="I284" s="11">
        <v>100</v>
      </c>
      <c r="J284" s="13">
        <v>100</v>
      </c>
      <c r="K284" s="15">
        <f>MAX(ROUND(K283+IF(P283&lt;GLYCT3_MIN,-INCR_ALGO*IF(O283&gt;10,2,1),0)+IF(AND(P283&gt;=GLYCT3_MAX,P282&gt;=GLYCT3_MAX,P281&gt;=GLYCT3_MAX),INCR_ALGO*IF(O283&gt;10,2,1),0),2),0)</f>
        <v>1</v>
      </c>
      <c r="L284" s="15">
        <v>0</v>
      </c>
      <c r="M284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84" s="20">
        <f>Tableau25[[#This Row],[Algo (M)]]*Tableau25[[#This Row],[Glucides (M)]]/10</f>
        <v>0</v>
      </c>
      <c r="O284" s="20">
        <f>ROUND(2*Tableau25[[#This Row],[Calcul NR (M)]],0)/2+Tableau25[[#This Row],[Correction (M)]]</f>
        <v>0</v>
      </c>
      <c r="P284" s="13">
        <v>100</v>
      </c>
      <c r="Q284" s="18">
        <v>100</v>
      </c>
      <c r="R284" s="16">
        <f>MAX(ROUND(R283+IF(X283&lt;GLYCT3_MIN,-INCR_ALGO*IF(V283&gt;10,2,1),0)+IF(AND(X283&gt;GLYCT3_MAX,X282&gt;GLYCT3_MAX,X281&gt;GLYCT3_MAX),INCR_ALGO*IF(V283&gt;10,2,1),0),2),0)</f>
        <v>1</v>
      </c>
      <c r="S284" s="16">
        <v>0</v>
      </c>
      <c r="T284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84" s="21">
        <f>Tableau25[[#This Row],[Algo (S)]]*Tableau25[[#This Row],[Glucides (S)]]/10</f>
        <v>0</v>
      </c>
      <c r="V284" s="21">
        <f>ROUND(2*Tableau25[[#This Row],[Calcul NR (S)]],0)/2+Tableau25[[#This Row],[Correction (S)]]</f>
        <v>0</v>
      </c>
      <c r="W284" s="16">
        <v>10</v>
      </c>
      <c r="X284" s="18">
        <v>100</v>
      </c>
      <c r="Y284" s="21"/>
      <c r="Z284" s="22"/>
    </row>
    <row r="285" spans="1:26" x14ac:dyDescent="0.3">
      <c r="A285" s="36" t="s">
        <v>33</v>
      </c>
      <c r="B285" s="37">
        <v>45574</v>
      </c>
      <c r="C285" s="11">
        <v>100</v>
      </c>
      <c r="D285" s="19">
        <f>MAX(ROUND(D284+IF(I284&lt;GLYCT3_MIN,-INCR_ALGO*IF(H284&gt;10,2,1),0)+IF(AND(I284&gt;=GLYCT3_MAX,I283&gt;=GLYCT3_MAX,I282&gt;=GLYCT3_MAX),INCR_ALGO*IF(H284&gt;10,2,1),0),2),0)</f>
        <v>1</v>
      </c>
      <c r="E285" s="14">
        <v>0</v>
      </c>
      <c r="F285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85" s="29">
        <f>Tableau25[[#This Row],[Algo]]*Tableau25[[#This Row],[Glucides]]/10</f>
        <v>0</v>
      </c>
      <c r="H285" s="19">
        <f>ROUND(2*Tableau25[[#This Row],[Calcul NR]],0)/2+Tableau25[[#This Row],[Correction]]</f>
        <v>0</v>
      </c>
      <c r="I285" s="11">
        <v>100</v>
      </c>
      <c r="J285" s="13">
        <v>100</v>
      </c>
      <c r="K285" s="15">
        <f>MAX(ROUND(K284+IF(P284&lt;GLYCT3_MIN,-INCR_ALGO*IF(O284&gt;10,2,1),0)+IF(AND(P284&gt;=GLYCT3_MAX,P283&gt;=GLYCT3_MAX,P282&gt;=GLYCT3_MAX),INCR_ALGO*IF(O284&gt;10,2,1),0),2),0)</f>
        <v>1</v>
      </c>
      <c r="L285" s="15">
        <v>0</v>
      </c>
      <c r="M285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85" s="20">
        <f>Tableau25[[#This Row],[Algo (M)]]*Tableau25[[#This Row],[Glucides (M)]]/10</f>
        <v>0</v>
      </c>
      <c r="O285" s="20">
        <f>ROUND(2*Tableau25[[#This Row],[Calcul NR (M)]],0)/2+Tableau25[[#This Row],[Correction (M)]]</f>
        <v>0</v>
      </c>
      <c r="P285" s="13">
        <v>100</v>
      </c>
      <c r="Q285" s="18">
        <v>100</v>
      </c>
      <c r="R285" s="16">
        <f>MAX(ROUND(R284+IF(X284&lt;GLYCT3_MIN,-INCR_ALGO*IF(V284&gt;10,2,1),0)+IF(AND(X284&gt;GLYCT3_MAX,X283&gt;GLYCT3_MAX,X282&gt;GLYCT3_MAX),INCR_ALGO*IF(V284&gt;10,2,1),0),2),0)</f>
        <v>1</v>
      </c>
      <c r="S285" s="16">
        <v>0</v>
      </c>
      <c r="T285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85" s="21">
        <f>Tableau25[[#This Row],[Algo (S)]]*Tableau25[[#This Row],[Glucides (S)]]/10</f>
        <v>0</v>
      </c>
      <c r="V285" s="21">
        <f>ROUND(2*Tableau25[[#This Row],[Calcul NR (S)]],0)/2+Tableau25[[#This Row],[Correction (S)]]</f>
        <v>0</v>
      </c>
      <c r="W285" s="16">
        <v>10</v>
      </c>
      <c r="X285" s="18">
        <v>100</v>
      </c>
      <c r="Y285" s="21"/>
      <c r="Z285" s="22"/>
    </row>
    <row r="286" spans="1:26" x14ac:dyDescent="0.3">
      <c r="A286" s="36" t="s">
        <v>29</v>
      </c>
      <c r="B286" s="37">
        <v>45575</v>
      </c>
      <c r="C286" s="11">
        <v>100</v>
      </c>
      <c r="D286" s="19">
        <f>MAX(ROUND(D285+IF(I285&lt;GLYCT3_MIN,-INCR_ALGO*IF(H285&gt;10,2,1),0)+IF(AND(I285&gt;=GLYCT3_MAX,I284&gt;=GLYCT3_MAX,I283&gt;=GLYCT3_MAX),INCR_ALGO*IF(H285&gt;10,2,1),0),2),0)</f>
        <v>1</v>
      </c>
      <c r="E286" s="14">
        <v>0</v>
      </c>
      <c r="F286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86" s="29">
        <f>Tableau25[[#This Row],[Algo]]*Tableau25[[#This Row],[Glucides]]/10</f>
        <v>0</v>
      </c>
      <c r="H286" s="19">
        <f>ROUND(2*Tableau25[[#This Row],[Calcul NR]],0)/2+Tableau25[[#This Row],[Correction]]</f>
        <v>0</v>
      </c>
      <c r="I286" s="11">
        <v>100</v>
      </c>
      <c r="J286" s="13">
        <v>100</v>
      </c>
      <c r="K286" s="15">
        <f>MAX(ROUND(K285+IF(P285&lt;GLYCT3_MIN,-INCR_ALGO*IF(O285&gt;10,2,1),0)+IF(AND(P285&gt;=GLYCT3_MAX,P284&gt;=GLYCT3_MAX,P283&gt;=GLYCT3_MAX),INCR_ALGO*IF(O285&gt;10,2,1),0),2),0)</f>
        <v>1</v>
      </c>
      <c r="L286" s="15">
        <v>0</v>
      </c>
      <c r="M286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86" s="20">
        <f>Tableau25[[#This Row],[Algo (M)]]*Tableau25[[#This Row],[Glucides (M)]]/10</f>
        <v>0</v>
      </c>
      <c r="O286" s="20">
        <f>ROUND(2*Tableau25[[#This Row],[Calcul NR (M)]],0)/2+Tableau25[[#This Row],[Correction (M)]]</f>
        <v>0</v>
      </c>
      <c r="P286" s="13">
        <v>100</v>
      </c>
      <c r="Q286" s="18">
        <v>100</v>
      </c>
      <c r="R286" s="16">
        <f>MAX(ROUND(R285+IF(X285&lt;GLYCT3_MIN,-INCR_ALGO*IF(V285&gt;10,2,1),0)+IF(AND(X285&gt;GLYCT3_MAX,X284&gt;GLYCT3_MAX,X283&gt;GLYCT3_MAX),INCR_ALGO*IF(V285&gt;10,2,1),0),2),0)</f>
        <v>1</v>
      </c>
      <c r="S286" s="16">
        <v>0</v>
      </c>
      <c r="T286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86" s="21">
        <f>Tableau25[[#This Row],[Algo (S)]]*Tableau25[[#This Row],[Glucides (S)]]/10</f>
        <v>0</v>
      </c>
      <c r="V286" s="21">
        <f>ROUND(2*Tableau25[[#This Row],[Calcul NR (S)]],0)/2+Tableau25[[#This Row],[Correction (S)]]</f>
        <v>0</v>
      </c>
      <c r="W286" s="16">
        <v>10</v>
      </c>
      <c r="X286" s="18">
        <v>100</v>
      </c>
      <c r="Y286" s="21"/>
      <c r="Z286" s="22"/>
    </row>
    <row r="287" spans="1:26" x14ac:dyDescent="0.3">
      <c r="A287" s="36" t="s">
        <v>30</v>
      </c>
      <c r="B287" s="37">
        <v>45576</v>
      </c>
      <c r="C287" s="11">
        <v>100</v>
      </c>
      <c r="D287" s="19">
        <f>MAX(ROUND(D286+IF(I286&lt;GLYCT3_MIN,-INCR_ALGO*IF(H286&gt;10,2,1),0)+IF(AND(I286&gt;=GLYCT3_MAX,I285&gt;=GLYCT3_MAX,I284&gt;=GLYCT3_MAX),INCR_ALGO*IF(H286&gt;10,2,1),0),2),0)</f>
        <v>1</v>
      </c>
      <c r="E287" s="14">
        <v>0</v>
      </c>
      <c r="F287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87" s="29">
        <f>Tableau25[[#This Row],[Algo]]*Tableau25[[#This Row],[Glucides]]/10</f>
        <v>0</v>
      </c>
      <c r="H287" s="19">
        <f>ROUND(2*Tableau25[[#This Row],[Calcul NR]],0)/2+Tableau25[[#This Row],[Correction]]</f>
        <v>0</v>
      </c>
      <c r="I287" s="11">
        <v>100</v>
      </c>
      <c r="J287" s="13">
        <v>100</v>
      </c>
      <c r="K287" s="15">
        <f>MAX(ROUND(K286+IF(P286&lt;GLYCT3_MIN,-INCR_ALGO*IF(O286&gt;10,2,1),0)+IF(AND(P286&gt;=GLYCT3_MAX,P285&gt;=GLYCT3_MAX,P284&gt;=GLYCT3_MAX),INCR_ALGO*IF(O286&gt;10,2,1),0),2),0)</f>
        <v>1</v>
      </c>
      <c r="L287" s="15">
        <v>0</v>
      </c>
      <c r="M287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87" s="20">
        <f>Tableau25[[#This Row],[Algo (M)]]*Tableau25[[#This Row],[Glucides (M)]]/10</f>
        <v>0</v>
      </c>
      <c r="O287" s="20">
        <f>ROUND(2*Tableau25[[#This Row],[Calcul NR (M)]],0)/2+Tableau25[[#This Row],[Correction (M)]]</f>
        <v>0</v>
      </c>
      <c r="P287" s="13">
        <v>100</v>
      </c>
      <c r="Q287" s="18">
        <v>100</v>
      </c>
      <c r="R287" s="16">
        <f>MAX(ROUND(R286+IF(X286&lt;GLYCT3_MIN,-INCR_ALGO*IF(V286&gt;10,2,1),0)+IF(AND(X286&gt;GLYCT3_MAX,X285&gt;GLYCT3_MAX,X284&gt;GLYCT3_MAX),INCR_ALGO*IF(V286&gt;10,2,1),0),2),0)</f>
        <v>1</v>
      </c>
      <c r="S287" s="16">
        <v>0</v>
      </c>
      <c r="T287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87" s="21">
        <f>Tableau25[[#This Row],[Algo (S)]]*Tableau25[[#This Row],[Glucides (S)]]/10</f>
        <v>0</v>
      </c>
      <c r="V287" s="21">
        <f>ROUND(2*Tableau25[[#This Row],[Calcul NR (S)]],0)/2+Tableau25[[#This Row],[Correction (S)]]</f>
        <v>0</v>
      </c>
      <c r="W287" s="16">
        <v>10</v>
      </c>
      <c r="X287" s="18">
        <v>100</v>
      </c>
      <c r="Y287" s="21"/>
      <c r="Z287" s="22"/>
    </row>
    <row r="288" spans="1:26" x14ac:dyDescent="0.3">
      <c r="A288" s="36" t="s">
        <v>31</v>
      </c>
      <c r="B288" s="37">
        <v>45577</v>
      </c>
      <c r="C288" s="11">
        <v>100</v>
      </c>
      <c r="D288" s="19">
        <f>MAX(ROUND(D287+IF(I287&lt;GLYCT3_MIN,-INCR_ALGO*IF(H287&gt;10,2,1),0)+IF(AND(I287&gt;=GLYCT3_MAX,I286&gt;=GLYCT3_MAX,I285&gt;=GLYCT3_MAX),INCR_ALGO*IF(H287&gt;10,2,1),0),2),0)</f>
        <v>1</v>
      </c>
      <c r="E288" s="14">
        <v>0</v>
      </c>
      <c r="F288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88" s="29">
        <f>Tableau25[[#This Row],[Algo]]*Tableau25[[#This Row],[Glucides]]/10</f>
        <v>0</v>
      </c>
      <c r="H288" s="19">
        <f>ROUND(2*Tableau25[[#This Row],[Calcul NR]],0)/2+Tableau25[[#This Row],[Correction]]</f>
        <v>0</v>
      </c>
      <c r="I288" s="11">
        <v>100</v>
      </c>
      <c r="J288" s="13">
        <v>100</v>
      </c>
      <c r="K288" s="15">
        <f>MAX(ROUND(K287+IF(P287&lt;GLYCT3_MIN,-INCR_ALGO*IF(O287&gt;10,2,1),0)+IF(AND(P287&gt;=GLYCT3_MAX,P286&gt;=GLYCT3_MAX,P285&gt;=GLYCT3_MAX),INCR_ALGO*IF(O287&gt;10,2,1),0),2),0)</f>
        <v>1</v>
      </c>
      <c r="L288" s="15">
        <v>0</v>
      </c>
      <c r="M288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88" s="20">
        <f>Tableau25[[#This Row],[Algo (M)]]*Tableau25[[#This Row],[Glucides (M)]]/10</f>
        <v>0</v>
      </c>
      <c r="O288" s="20">
        <f>ROUND(2*Tableau25[[#This Row],[Calcul NR (M)]],0)/2+Tableau25[[#This Row],[Correction (M)]]</f>
        <v>0</v>
      </c>
      <c r="P288" s="13">
        <v>100</v>
      </c>
      <c r="Q288" s="18">
        <v>100</v>
      </c>
      <c r="R288" s="16">
        <f>MAX(ROUND(R287+IF(X287&lt;GLYCT3_MIN,-INCR_ALGO*IF(V287&gt;10,2,1),0)+IF(AND(X287&gt;GLYCT3_MAX,X286&gt;GLYCT3_MAX,X285&gt;GLYCT3_MAX),INCR_ALGO*IF(V287&gt;10,2,1),0),2),0)</f>
        <v>1</v>
      </c>
      <c r="S288" s="16">
        <v>0</v>
      </c>
      <c r="T288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88" s="21">
        <f>Tableau25[[#This Row],[Algo (S)]]*Tableau25[[#This Row],[Glucides (S)]]/10</f>
        <v>0</v>
      </c>
      <c r="V288" s="21">
        <f>ROUND(2*Tableau25[[#This Row],[Calcul NR (S)]],0)/2+Tableau25[[#This Row],[Correction (S)]]</f>
        <v>0</v>
      </c>
      <c r="W288" s="16">
        <v>10</v>
      </c>
      <c r="X288" s="18">
        <v>100</v>
      </c>
      <c r="Y288" s="21"/>
      <c r="Z288" s="22"/>
    </row>
    <row r="289" spans="1:26" x14ac:dyDescent="0.3">
      <c r="A289" s="36" t="s">
        <v>32</v>
      </c>
      <c r="B289" s="37">
        <v>45578</v>
      </c>
      <c r="C289" s="11">
        <v>100</v>
      </c>
      <c r="D289" s="19">
        <f>MAX(ROUND(D288+IF(I288&lt;GLYCT3_MIN,-INCR_ALGO*IF(H288&gt;10,2,1),0)+IF(AND(I288&gt;=GLYCT3_MAX,I287&gt;=GLYCT3_MAX,I286&gt;=GLYCT3_MAX),INCR_ALGO*IF(H288&gt;10,2,1),0),2),0)</f>
        <v>1</v>
      </c>
      <c r="E289" s="14">
        <v>0</v>
      </c>
      <c r="F289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89" s="29">
        <f>Tableau25[[#This Row],[Algo]]*Tableau25[[#This Row],[Glucides]]/10</f>
        <v>0</v>
      </c>
      <c r="H289" s="19">
        <f>ROUND(2*Tableau25[[#This Row],[Calcul NR]],0)/2+Tableau25[[#This Row],[Correction]]</f>
        <v>0</v>
      </c>
      <c r="I289" s="11">
        <v>100</v>
      </c>
      <c r="J289" s="13">
        <v>100</v>
      </c>
      <c r="K289" s="15">
        <f>MAX(ROUND(K288+IF(P288&lt;GLYCT3_MIN,-INCR_ALGO*IF(O288&gt;10,2,1),0)+IF(AND(P288&gt;=GLYCT3_MAX,P287&gt;=GLYCT3_MAX,P286&gt;=GLYCT3_MAX),INCR_ALGO*IF(O288&gt;10,2,1),0),2),0)</f>
        <v>1</v>
      </c>
      <c r="L289" s="15">
        <v>0</v>
      </c>
      <c r="M289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89" s="20">
        <f>Tableau25[[#This Row],[Algo (M)]]*Tableau25[[#This Row],[Glucides (M)]]/10</f>
        <v>0</v>
      </c>
      <c r="O289" s="20">
        <f>ROUND(2*Tableau25[[#This Row],[Calcul NR (M)]],0)/2+Tableau25[[#This Row],[Correction (M)]]</f>
        <v>0</v>
      </c>
      <c r="P289" s="13">
        <v>100</v>
      </c>
      <c r="Q289" s="18">
        <v>100</v>
      </c>
      <c r="R289" s="16">
        <f>MAX(ROUND(R288+IF(X288&lt;GLYCT3_MIN,-INCR_ALGO*IF(V288&gt;10,2,1),0)+IF(AND(X288&gt;GLYCT3_MAX,X287&gt;GLYCT3_MAX,X286&gt;GLYCT3_MAX),INCR_ALGO*IF(V288&gt;10,2,1),0),2),0)</f>
        <v>1</v>
      </c>
      <c r="S289" s="16">
        <v>0</v>
      </c>
      <c r="T289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89" s="21">
        <f>Tableau25[[#This Row],[Algo (S)]]*Tableau25[[#This Row],[Glucides (S)]]/10</f>
        <v>0</v>
      </c>
      <c r="V289" s="21">
        <f>ROUND(2*Tableau25[[#This Row],[Calcul NR (S)]],0)/2+Tableau25[[#This Row],[Correction (S)]]</f>
        <v>0</v>
      </c>
      <c r="W289" s="16">
        <v>10</v>
      </c>
      <c r="X289" s="18">
        <v>100</v>
      </c>
      <c r="Y289" s="21"/>
      <c r="Z289" s="22"/>
    </row>
    <row r="290" spans="1:26" x14ac:dyDescent="0.3">
      <c r="A290" s="36" t="s">
        <v>28</v>
      </c>
      <c r="B290" s="37">
        <v>45579</v>
      </c>
      <c r="C290" s="11">
        <v>100</v>
      </c>
      <c r="D290" s="19">
        <f>MAX(ROUND(D289+IF(I289&lt;GLYCT3_MIN,-INCR_ALGO*IF(H289&gt;10,2,1),0)+IF(AND(I289&gt;=GLYCT3_MAX,I288&gt;=GLYCT3_MAX,I287&gt;=GLYCT3_MAX),INCR_ALGO*IF(H289&gt;10,2,1),0),2),0)</f>
        <v>1</v>
      </c>
      <c r="E290" s="14">
        <v>0</v>
      </c>
      <c r="F290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90" s="29">
        <f>Tableau25[[#This Row],[Algo]]*Tableau25[[#This Row],[Glucides]]/10</f>
        <v>0</v>
      </c>
      <c r="H290" s="19">
        <f>ROUND(2*Tableau25[[#This Row],[Calcul NR]],0)/2+Tableau25[[#This Row],[Correction]]</f>
        <v>0</v>
      </c>
      <c r="I290" s="11">
        <v>100</v>
      </c>
      <c r="J290" s="13">
        <v>100</v>
      </c>
      <c r="K290" s="15">
        <f>MAX(ROUND(K289+IF(P289&lt;GLYCT3_MIN,-INCR_ALGO*IF(O289&gt;10,2,1),0)+IF(AND(P289&gt;=GLYCT3_MAX,P288&gt;=GLYCT3_MAX,P287&gt;=GLYCT3_MAX),INCR_ALGO*IF(O289&gt;10,2,1),0),2),0)</f>
        <v>1</v>
      </c>
      <c r="L290" s="15">
        <v>0</v>
      </c>
      <c r="M290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90" s="20">
        <f>Tableau25[[#This Row],[Algo (M)]]*Tableau25[[#This Row],[Glucides (M)]]/10</f>
        <v>0</v>
      </c>
      <c r="O290" s="20">
        <f>ROUND(2*Tableau25[[#This Row],[Calcul NR (M)]],0)/2+Tableau25[[#This Row],[Correction (M)]]</f>
        <v>0</v>
      </c>
      <c r="P290" s="13">
        <v>100</v>
      </c>
      <c r="Q290" s="18">
        <v>100</v>
      </c>
      <c r="R290" s="16">
        <f>MAX(ROUND(R289+IF(X289&lt;GLYCT3_MIN,-INCR_ALGO*IF(V289&gt;10,2,1),0)+IF(AND(X289&gt;GLYCT3_MAX,X288&gt;GLYCT3_MAX,X287&gt;GLYCT3_MAX),INCR_ALGO*IF(V289&gt;10,2,1),0),2),0)</f>
        <v>1</v>
      </c>
      <c r="S290" s="16">
        <v>0</v>
      </c>
      <c r="T290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90" s="21">
        <f>Tableau25[[#This Row],[Algo (S)]]*Tableau25[[#This Row],[Glucides (S)]]/10</f>
        <v>0</v>
      </c>
      <c r="V290" s="21">
        <f>ROUND(2*Tableau25[[#This Row],[Calcul NR (S)]],0)/2+Tableau25[[#This Row],[Correction (S)]]</f>
        <v>0</v>
      </c>
      <c r="W290" s="16">
        <v>10</v>
      </c>
      <c r="X290" s="18">
        <v>100</v>
      </c>
      <c r="Y290" s="21"/>
      <c r="Z290" s="22"/>
    </row>
    <row r="291" spans="1:26" x14ac:dyDescent="0.3">
      <c r="A291" s="36" t="s">
        <v>27</v>
      </c>
      <c r="B291" s="37">
        <v>45580</v>
      </c>
      <c r="C291" s="11">
        <v>100</v>
      </c>
      <c r="D291" s="19">
        <f>MAX(ROUND(D290+IF(I290&lt;GLYCT3_MIN,-INCR_ALGO*IF(H290&gt;10,2,1),0)+IF(AND(I290&gt;=GLYCT3_MAX,I289&gt;=GLYCT3_MAX,I288&gt;=GLYCT3_MAX),INCR_ALGO*IF(H290&gt;10,2,1),0),2),0)</f>
        <v>1</v>
      </c>
      <c r="E291" s="14">
        <v>0</v>
      </c>
      <c r="F291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91" s="29">
        <f>Tableau25[[#This Row],[Algo]]*Tableau25[[#This Row],[Glucides]]/10</f>
        <v>0</v>
      </c>
      <c r="H291" s="19">
        <f>ROUND(2*Tableau25[[#This Row],[Calcul NR]],0)/2+Tableau25[[#This Row],[Correction]]</f>
        <v>0</v>
      </c>
      <c r="I291" s="11">
        <v>100</v>
      </c>
      <c r="J291" s="13">
        <v>100</v>
      </c>
      <c r="K291" s="15">
        <f>MAX(ROUND(K290+IF(P290&lt;GLYCT3_MIN,-INCR_ALGO*IF(O290&gt;10,2,1),0)+IF(AND(P290&gt;=GLYCT3_MAX,P289&gt;=GLYCT3_MAX,P288&gt;=GLYCT3_MAX),INCR_ALGO*IF(O290&gt;10,2,1),0),2),0)</f>
        <v>1</v>
      </c>
      <c r="L291" s="15">
        <v>0</v>
      </c>
      <c r="M291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91" s="20">
        <f>Tableau25[[#This Row],[Algo (M)]]*Tableau25[[#This Row],[Glucides (M)]]/10</f>
        <v>0</v>
      </c>
      <c r="O291" s="20">
        <f>ROUND(2*Tableau25[[#This Row],[Calcul NR (M)]],0)/2+Tableau25[[#This Row],[Correction (M)]]</f>
        <v>0</v>
      </c>
      <c r="P291" s="13">
        <v>100</v>
      </c>
      <c r="Q291" s="18">
        <v>100</v>
      </c>
      <c r="R291" s="16">
        <f>MAX(ROUND(R290+IF(X290&lt;GLYCT3_MIN,-INCR_ALGO*IF(V290&gt;10,2,1),0)+IF(AND(X290&gt;GLYCT3_MAX,X289&gt;GLYCT3_MAX,X288&gt;GLYCT3_MAX),INCR_ALGO*IF(V290&gt;10,2,1),0),2),0)</f>
        <v>1</v>
      </c>
      <c r="S291" s="16">
        <v>0</v>
      </c>
      <c r="T291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91" s="21">
        <f>Tableau25[[#This Row],[Algo (S)]]*Tableau25[[#This Row],[Glucides (S)]]/10</f>
        <v>0</v>
      </c>
      <c r="V291" s="21">
        <f>ROUND(2*Tableau25[[#This Row],[Calcul NR (S)]],0)/2+Tableau25[[#This Row],[Correction (S)]]</f>
        <v>0</v>
      </c>
      <c r="W291" s="16">
        <v>10</v>
      </c>
      <c r="X291" s="18">
        <v>100</v>
      </c>
      <c r="Y291" s="21"/>
      <c r="Z291" s="22"/>
    </row>
    <row r="292" spans="1:26" x14ac:dyDescent="0.3">
      <c r="A292" s="36" t="s">
        <v>33</v>
      </c>
      <c r="B292" s="37">
        <v>45581</v>
      </c>
      <c r="C292" s="11">
        <v>100</v>
      </c>
      <c r="D292" s="19">
        <f>MAX(ROUND(D291+IF(I291&lt;GLYCT3_MIN,-INCR_ALGO*IF(H291&gt;10,2,1),0)+IF(AND(I291&gt;=GLYCT3_MAX,I290&gt;=GLYCT3_MAX,I289&gt;=GLYCT3_MAX),INCR_ALGO*IF(H291&gt;10,2,1),0),2),0)</f>
        <v>1</v>
      </c>
      <c r="E292" s="14">
        <v>0</v>
      </c>
      <c r="F292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92" s="29">
        <f>Tableau25[[#This Row],[Algo]]*Tableau25[[#This Row],[Glucides]]/10</f>
        <v>0</v>
      </c>
      <c r="H292" s="19">
        <f>ROUND(2*Tableau25[[#This Row],[Calcul NR]],0)/2+Tableau25[[#This Row],[Correction]]</f>
        <v>0</v>
      </c>
      <c r="I292" s="11">
        <v>100</v>
      </c>
      <c r="J292" s="13">
        <v>100</v>
      </c>
      <c r="K292" s="15">
        <f>MAX(ROUND(K291+IF(P291&lt;GLYCT3_MIN,-INCR_ALGO*IF(O291&gt;10,2,1),0)+IF(AND(P291&gt;=GLYCT3_MAX,P290&gt;=GLYCT3_MAX,P289&gt;=GLYCT3_MAX),INCR_ALGO*IF(O291&gt;10,2,1),0),2),0)</f>
        <v>1</v>
      </c>
      <c r="L292" s="15">
        <v>0</v>
      </c>
      <c r="M292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92" s="20">
        <f>Tableau25[[#This Row],[Algo (M)]]*Tableau25[[#This Row],[Glucides (M)]]/10</f>
        <v>0</v>
      </c>
      <c r="O292" s="20">
        <f>ROUND(2*Tableau25[[#This Row],[Calcul NR (M)]],0)/2+Tableau25[[#This Row],[Correction (M)]]</f>
        <v>0</v>
      </c>
      <c r="P292" s="13">
        <v>100</v>
      </c>
      <c r="Q292" s="18">
        <v>100</v>
      </c>
      <c r="R292" s="16">
        <f>MAX(ROUND(R291+IF(X291&lt;GLYCT3_MIN,-INCR_ALGO*IF(V291&gt;10,2,1),0)+IF(AND(X291&gt;GLYCT3_MAX,X290&gt;GLYCT3_MAX,X289&gt;GLYCT3_MAX),INCR_ALGO*IF(V291&gt;10,2,1),0),2),0)</f>
        <v>1</v>
      </c>
      <c r="S292" s="16">
        <v>0</v>
      </c>
      <c r="T292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92" s="21">
        <f>Tableau25[[#This Row],[Algo (S)]]*Tableau25[[#This Row],[Glucides (S)]]/10</f>
        <v>0</v>
      </c>
      <c r="V292" s="21">
        <f>ROUND(2*Tableau25[[#This Row],[Calcul NR (S)]],0)/2+Tableau25[[#This Row],[Correction (S)]]</f>
        <v>0</v>
      </c>
      <c r="W292" s="16">
        <v>10</v>
      </c>
      <c r="X292" s="18">
        <v>100</v>
      </c>
      <c r="Y292" s="21"/>
      <c r="Z292" s="22"/>
    </row>
    <row r="293" spans="1:26" x14ac:dyDescent="0.3">
      <c r="A293" s="36" t="s">
        <v>29</v>
      </c>
      <c r="B293" s="37">
        <v>45582</v>
      </c>
      <c r="C293" s="11">
        <v>100</v>
      </c>
      <c r="D293" s="19">
        <f>MAX(ROUND(D292+IF(I292&lt;GLYCT3_MIN,-INCR_ALGO*IF(H292&gt;10,2,1),0)+IF(AND(I292&gt;=GLYCT3_MAX,I291&gt;=GLYCT3_MAX,I290&gt;=GLYCT3_MAX),INCR_ALGO*IF(H292&gt;10,2,1),0),2),0)</f>
        <v>1</v>
      </c>
      <c r="E293" s="14">
        <v>0</v>
      </c>
      <c r="F293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93" s="29">
        <f>Tableau25[[#This Row],[Algo]]*Tableau25[[#This Row],[Glucides]]/10</f>
        <v>0</v>
      </c>
      <c r="H293" s="19">
        <f>ROUND(2*Tableau25[[#This Row],[Calcul NR]],0)/2+Tableau25[[#This Row],[Correction]]</f>
        <v>0</v>
      </c>
      <c r="I293" s="11">
        <v>100</v>
      </c>
      <c r="J293" s="13">
        <v>100</v>
      </c>
      <c r="K293" s="15">
        <f>MAX(ROUND(K292+IF(P292&lt;GLYCT3_MIN,-INCR_ALGO*IF(O292&gt;10,2,1),0)+IF(AND(P292&gt;=GLYCT3_MAX,P291&gt;=GLYCT3_MAX,P290&gt;=GLYCT3_MAX),INCR_ALGO*IF(O292&gt;10,2,1),0),2),0)</f>
        <v>1</v>
      </c>
      <c r="L293" s="15">
        <v>0</v>
      </c>
      <c r="M293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93" s="20">
        <f>Tableau25[[#This Row],[Algo (M)]]*Tableau25[[#This Row],[Glucides (M)]]/10</f>
        <v>0</v>
      </c>
      <c r="O293" s="20">
        <f>ROUND(2*Tableau25[[#This Row],[Calcul NR (M)]],0)/2+Tableau25[[#This Row],[Correction (M)]]</f>
        <v>0</v>
      </c>
      <c r="P293" s="13">
        <v>100</v>
      </c>
      <c r="Q293" s="18">
        <v>100</v>
      </c>
      <c r="R293" s="16">
        <f>MAX(ROUND(R292+IF(X292&lt;GLYCT3_MIN,-INCR_ALGO*IF(V292&gt;10,2,1),0)+IF(AND(X292&gt;GLYCT3_MAX,X291&gt;GLYCT3_MAX,X290&gt;GLYCT3_MAX),INCR_ALGO*IF(V292&gt;10,2,1),0),2),0)</f>
        <v>1</v>
      </c>
      <c r="S293" s="16">
        <v>0</v>
      </c>
      <c r="T293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93" s="21">
        <f>Tableau25[[#This Row],[Algo (S)]]*Tableau25[[#This Row],[Glucides (S)]]/10</f>
        <v>0</v>
      </c>
      <c r="V293" s="21">
        <f>ROUND(2*Tableau25[[#This Row],[Calcul NR (S)]],0)/2+Tableau25[[#This Row],[Correction (S)]]</f>
        <v>0</v>
      </c>
      <c r="W293" s="16">
        <v>10</v>
      </c>
      <c r="X293" s="18">
        <v>100</v>
      </c>
      <c r="Y293" s="21"/>
      <c r="Z293" s="22"/>
    </row>
    <row r="294" spans="1:26" x14ac:dyDescent="0.3">
      <c r="A294" s="36" t="s">
        <v>30</v>
      </c>
      <c r="B294" s="37">
        <v>45583</v>
      </c>
      <c r="C294" s="11">
        <v>100</v>
      </c>
      <c r="D294" s="19">
        <f>MAX(ROUND(D293+IF(I293&lt;GLYCT3_MIN,-INCR_ALGO*IF(H293&gt;10,2,1),0)+IF(AND(I293&gt;=GLYCT3_MAX,I292&gt;=GLYCT3_MAX,I291&gt;=GLYCT3_MAX),INCR_ALGO*IF(H293&gt;10,2,1),0),2),0)</f>
        <v>1</v>
      </c>
      <c r="E294" s="14">
        <v>0</v>
      </c>
      <c r="F294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94" s="29">
        <f>Tableau25[[#This Row],[Algo]]*Tableau25[[#This Row],[Glucides]]/10</f>
        <v>0</v>
      </c>
      <c r="H294" s="19">
        <f>ROUND(2*Tableau25[[#This Row],[Calcul NR]],0)/2+Tableau25[[#This Row],[Correction]]</f>
        <v>0</v>
      </c>
      <c r="I294" s="11">
        <v>100</v>
      </c>
      <c r="J294" s="13">
        <v>100</v>
      </c>
      <c r="K294" s="15">
        <f>MAX(ROUND(K293+IF(P293&lt;GLYCT3_MIN,-INCR_ALGO*IF(O293&gt;10,2,1),0)+IF(AND(P293&gt;=GLYCT3_MAX,P292&gt;=GLYCT3_MAX,P291&gt;=GLYCT3_MAX),INCR_ALGO*IF(O293&gt;10,2,1),0),2),0)</f>
        <v>1</v>
      </c>
      <c r="L294" s="15">
        <v>0</v>
      </c>
      <c r="M294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94" s="20">
        <f>Tableau25[[#This Row],[Algo (M)]]*Tableau25[[#This Row],[Glucides (M)]]/10</f>
        <v>0</v>
      </c>
      <c r="O294" s="20">
        <f>ROUND(2*Tableau25[[#This Row],[Calcul NR (M)]],0)/2+Tableau25[[#This Row],[Correction (M)]]</f>
        <v>0</v>
      </c>
      <c r="P294" s="13">
        <v>100</v>
      </c>
      <c r="Q294" s="18">
        <v>100</v>
      </c>
      <c r="R294" s="16">
        <f>MAX(ROUND(R293+IF(X293&lt;GLYCT3_MIN,-INCR_ALGO*IF(V293&gt;10,2,1),0)+IF(AND(X293&gt;GLYCT3_MAX,X292&gt;GLYCT3_MAX,X291&gt;GLYCT3_MAX),INCR_ALGO*IF(V293&gt;10,2,1),0),2),0)</f>
        <v>1</v>
      </c>
      <c r="S294" s="16">
        <v>0</v>
      </c>
      <c r="T294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94" s="21">
        <f>Tableau25[[#This Row],[Algo (S)]]*Tableau25[[#This Row],[Glucides (S)]]/10</f>
        <v>0</v>
      </c>
      <c r="V294" s="21">
        <f>ROUND(2*Tableau25[[#This Row],[Calcul NR (S)]],0)/2+Tableau25[[#This Row],[Correction (S)]]</f>
        <v>0</v>
      </c>
      <c r="W294" s="16">
        <v>10</v>
      </c>
      <c r="X294" s="18">
        <v>100</v>
      </c>
      <c r="Y294" s="21"/>
      <c r="Z294" s="22"/>
    </row>
    <row r="295" spans="1:26" x14ac:dyDescent="0.3">
      <c r="A295" s="36" t="s">
        <v>31</v>
      </c>
      <c r="B295" s="37">
        <v>45584</v>
      </c>
      <c r="C295" s="11">
        <v>100</v>
      </c>
      <c r="D295" s="19">
        <f>MAX(ROUND(D294+IF(I294&lt;GLYCT3_MIN,-INCR_ALGO*IF(H294&gt;10,2,1),0)+IF(AND(I294&gt;=GLYCT3_MAX,I293&gt;=GLYCT3_MAX,I292&gt;=GLYCT3_MAX),INCR_ALGO*IF(H294&gt;10,2,1),0),2),0)</f>
        <v>1</v>
      </c>
      <c r="E295" s="14">
        <v>0</v>
      </c>
      <c r="F295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95" s="29">
        <f>Tableau25[[#This Row],[Algo]]*Tableau25[[#This Row],[Glucides]]/10</f>
        <v>0</v>
      </c>
      <c r="H295" s="19">
        <f>ROUND(2*Tableau25[[#This Row],[Calcul NR]],0)/2+Tableau25[[#This Row],[Correction]]</f>
        <v>0</v>
      </c>
      <c r="I295" s="11">
        <v>100</v>
      </c>
      <c r="J295" s="13">
        <v>100</v>
      </c>
      <c r="K295" s="15">
        <f>MAX(ROUND(K294+IF(P294&lt;GLYCT3_MIN,-INCR_ALGO*IF(O294&gt;10,2,1),0)+IF(AND(P294&gt;=GLYCT3_MAX,P293&gt;=GLYCT3_MAX,P292&gt;=GLYCT3_MAX),INCR_ALGO*IF(O294&gt;10,2,1),0),2),0)</f>
        <v>1</v>
      </c>
      <c r="L295" s="15">
        <v>0</v>
      </c>
      <c r="M295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95" s="20">
        <f>Tableau25[[#This Row],[Algo (M)]]*Tableau25[[#This Row],[Glucides (M)]]/10</f>
        <v>0</v>
      </c>
      <c r="O295" s="20">
        <f>ROUND(2*Tableau25[[#This Row],[Calcul NR (M)]],0)/2+Tableau25[[#This Row],[Correction (M)]]</f>
        <v>0</v>
      </c>
      <c r="P295" s="13">
        <v>100</v>
      </c>
      <c r="Q295" s="18">
        <v>100</v>
      </c>
      <c r="R295" s="16">
        <f>MAX(ROUND(R294+IF(X294&lt;GLYCT3_MIN,-INCR_ALGO*IF(V294&gt;10,2,1),0)+IF(AND(X294&gt;GLYCT3_MAX,X293&gt;GLYCT3_MAX,X292&gt;GLYCT3_MAX),INCR_ALGO*IF(V294&gt;10,2,1),0),2),0)</f>
        <v>1</v>
      </c>
      <c r="S295" s="16">
        <v>0</v>
      </c>
      <c r="T295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95" s="21">
        <f>Tableau25[[#This Row],[Algo (S)]]*Tableau25[[#This Row],[Glucides (S)]]/10</f>
        <v>0</v>
      </c>
      <c r="V295" s="21">
        <f>ROUND(2*Tableau25[[#This Row],[Calcul NR (S)]],0)/2+Tableau25[[#This Row],[Correction (S)]]</f>
        <v>0</v>
      </c>
      <c r="W295" s="16">
        <v>10</v>
      </c>
      <c r="X295" s="18">
        <v>100</v>
      </c>
      <c r="Y295" s="21"/>
      <c r="Z295" s="22"/>
    </row>
    <row r="296" spans="1:26" x14ac:dyDescent="0.3">
      <c r="A296" s="36" t="s">
        <v>32</v>
      </c>
      <c r="B296" s="37">
        <v>45585</v>
      </c>
      <c r="C296" s="11">
        <v>100</v>
      </c>
      <c r="D296" s="19">
        <f>MAX(ROUND(D295+IF(I295&lt;GLYCT3_MIN,-INCR_ALGO*IF(H295&gt;10,2,1),0)+IF(AND(I295&gt;=GLYCT3_MAX,I294&gt;=GLYCT3_MAX,I293&gt;=GLYCT3_MAX),INCR_ALGO*IF(H295&gt;10,2,1),0),2),0)</f>
        <v>1</v>
      </c>
      <c r="E296" s="14">
        <v>0</v>
      </c>
      <c r="F296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96" s="29">
        <f>Tableau25[[#This Row],[Algo]]*Tableau25[[#This Row],[Glucides]]/10</f>
        <v>0</v>
      </c>
      <c r="H296" s="19">
        <f>ROUND(2*Tableau25[[#This Row],[Calcul NR]],0)/2+Tableau25[[#This Row],[Correction]]</f>
        <v>0</v>
      </c>
      <c r="I296" s="11">
        <v>100</v>
      </c>
      <c r="J296" s="13">
        <v>100</v>
      </c>
      <c r="K296" s="15">
        <f>MAX(ROUND(K295+IF(P295&lt;GLYCT3_MIN,-INCR_ALGO*IF(O295&gt;10,2,1),0)+IF(AND(P295&gt;=GLYCT3_MAX,P294&gt;=GLYCT3_MAX,P293&gt;=GLYCT3_MAX),INCR_ALGO*IF(O295&gt;10,2,1),0),2),0)</f>
        <v>1</v>
      </c>
      <c r="L296" s="15">
        <v>0</v>
      </c>
      <c r="M296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96" s="20">
        <f>Tableau25[[#This Row],[Algo (M)]]*Tableau25[[#This Row],[Glucides (M)]]/10</f>
        <v>0</v>
      </c>
      <c r="O296" s="20">
        <f>ROUND(2*Tableau25[[#This Row],[Calcul NR (M)]],0)/2+Tableau25[[#This Row],[Correction (M)]]</f>
        <v>0</v>
      </c>
      <c r="P296" s="13">
        <v>100</v>
      </c>
      <c r="Q296" s="18">
        <v>100</v>
      </c>
      <c r="R296" s="16">
        <f>MAX(ROUND(R295+IF(X295&lt;GLYCT3_MIN,-INCR_ALGO*IF(V295&gt;10,2,1),0)+IF(AND(X295&gt;GLYCT3_MAX,X294&gt;GLYCT3_MAX,X293&gt;GLYCT3_MAX),INCR_ALGO*IF(V295&gt;10,2,1),0),2),0)</f>
        <v>1</v>
      </c>
      <c r="S296" s="16">
        <v>0</v>
      </c>
      <c r="T296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96" s="21">
        <f>Tableau25[[#This Row],[Algo (S)]]*Tableau25[[#This Row],[Glucides (S)]]/10</f>
        <v>0</v>
      </c>
      <c r="V296" s="21">
        <f>ROUND(2*Tableau25[[#This Row],[Calcul NR (S)]],0)/2+Tableau25[[#This Row],[Correction (S)]]</f>
        <v>0</v>
      </c>
      <c r="W296" s="16">
        <v>10</v>
      </c>
      <c r="X296" s="18">
        <v>100</v>
      </c>
      <c r="Y296" s="21"/>
      <c r="Z296" s="22"/>
    </row>
    <row r="297" spans="1:26" x14ac:dyDescent="0.3">
      <c r="A297" s="36" t="s">
        <v>28</v>
      </c>
      <c r="B297" s="37">
        <v>45586</v>
      </c>
      <c r="C297" s="11">
        <v>100</v>
      </c>
      <c r="D297" s="19">
        <f>MAX(ROUND(D296+IF(I296&lt;GLYCT3_MIN,-INCR_ALGO*IF(H296&gt;10,2,1),0)+IF(AND(I296&gt;=GLYCT3_MAX,I295&gt;=GLYCT3_MAX,I294&gt;=GLYCT3_MAX),INCR_ALGO*IF(H296&gt;10,2,1),0),2),0)</f>
        <v>1</v>
      </c>
      <c r="E297" s="14">
        <v>0</v>
      </c>
      <c r="F297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97" s="29">
        <f>Tableau25[[#This Row],[Algo]]*Tableau25[[#This Row],[Glucides]]/10</f>
        <v>0</v>
      </c>
      <c r="H297" s="19">
        <f>ROUND(2*Tableau25[[#This Row],[Calcul NR]],0)/2+Tableau25[[#This Row],[Correction]]</f>
        <v>0</v>
      </c>
      <c r="I297" s="11">
        <v>100</v>
      </c>
      <c r="J297" s="13">
        <v>100</v>
      </c>
      <c r="K297" s="15">
        <f>MAX(ROUND(K296+IF(P296&lt;GLYCT3_MIN,-INCR_ALGO*IF(O296&gt;10,2,1),0)+IF(AND(P296&gt;=GLYCT3_MAX,P295&gt;=GLYCT3_MAX,P294&gt;=GLYCT3_MAX),INCR_ALGO*IF(O296&gt;10,2,1),0),2),0)</f>
        <v>1</v>
      </c>
      <c r="L297" s="15">
        <v>0</v>
      </c>
      <c r="M297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97" s="20">
        <f>Tableau25[[#This Row],[Algo (M)]]*Tableau25[[#This Row],[Glucides (M)]]/10</f>
        <v>0</v>
      </c>
      <c r="O297" s="20">
        <f>ROUND(2*Tableau25[[#This Row],[Calcul NR (M)]],0)/2+Tableau25[[#This Row],[Correction (M)]]</f>
        <v>0</v>
      </c>
      <c r="P297" s="13">
        <v>100</v>
      </c>
      <c r="Q297" s="18">
        <v>100</v>
      </c>
      <c r="R297" s="16">
        <f>MAX(ROUND(R296+IF(X296&lt;GLYCT3_MIN,-INCR_ALGO*IF(V296&gt;10,2,1),0)+IF(AND(X296&gt;GLYCT3_MAX,X295&gt;GLYCT3_MAX,X294&gt;GLYCT3_MAX),INCR_ALGO*IF(V296&gt;10,2,1),0),2),0)</f>
        <v>1</v>
      </c>
      <c r="S297" s="16">
        <v>0</v>
      </c>
      <c r="T297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97" s="21">
        <f>Tableau25[[#This Row],[Algo (S)]]*Tableau25[[#This Row],[Glucides (S)]]/10</f>
        <v>0</v>
      </c>
      <c r="V297" s="21">
        <f>ROUND(2*Tableau25[[#This Row],[Calcul NR (S)]],0)/2+Tableau25[[#This Row],[Correction (S)]]</f>
        <v>0</v>
      </c>
      <c r="W297" s="16">
        <v>10</v>
      </c>
      <c r="X297" s="18">
        <v>100</v>
      </c>
      <c r="Y297" s="21"/>
      <c r="Z297" s="22"/>
    </row>
    <row r="298" spans="1:26" x14ac:dyDescent="0.3">
      <c r="A298" s="36" t="s">
        <v>27</v>
      </c>
      <c r="B298" s="37">
        <v>45587</v>
      </c>
      <c r="C298" s="11">
        <v>100</v>
      </c>
      <c r="D298" s="19">
        <f>MAX(ROUND(D297+IF(I297&lt;GLYCT3_MIN,-INCR_ALGO*IF(H297&gt;10,2,1),0)+IF(AND(I297&gt;=GLYCT3_MAX,I296&gt;=GLYCT3_MAX,I295&gt;=GLYCT3_MAX),INCR_ALGO*IF(H297&gt;10,2,1),0),2),0)</f>
        <v>1</v>
      </c>
      <c r="E298" s="14">
        <v>0</v>
      </c>
      <c r="F298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98" s="29">
        <f>Tableau25[[#This Row],[Algo]]*Tableau25[[#This Row],[Glucides]]/10</f>
        <v>0</v>
      </c>
      <c r="H298" s="19">
        <f>ROUND(2*Tableau25[[#This Row],[Calcul NR]],0)/2+Tableau25[[#This Row],[Correction]]</f>
        <v>0</v>
      </c>
      <c r="I298" s="11">
        <v>100</v>
      </c>
      <c r="J298" s="13">
        <v>100</v>
      </c>
      <c r="K298" s="15">
        <f>MAX(ROUND(K297+IF(P297&lt;GLYCT3_MIN,-INCR_ALGO*IF(O297&gt;10,2,1),0)+IF(AND(P297&gt;=GLYCT3_MAX,P296&gt;=GLYCT3_MAX,P295&gt;=GLYCT3_MAX),INCR_ALGO*IF(O297&gt;10,2,1),0),2),0)</f>
        <v>1</v>
      </c>
      <c r="L298" s="15">
        <v>0</v>
      </c>
      <c r="M298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98" s="20">
        <f>Tableau25[[#This Row],[Algo (M)]]*Tableau25[[#This Row],[Glucides (M)]]/10</f>
        <v>0</v>
      </c>
      <c r="O298" s="20">
        <f>ROUND(2*Tableau25[[#This Row],[Calcul NR (M)]],0)/2+Tableau25[[#This Row],[Correction (M)]]</f>
        <v>0</v>
      </c>
      <c r="P298" s="13">
        <v>100</v>
      </c>
      <c r="Q298" s="18">
        <v>100</v>
      </c>
      <c r="R298" s="16">
        <f>MAX(ROUND(R297+IF(X297&lt;GLYCT3_MIN,-INCR_ALGO*IF(V297&gt;10,2,1),0)+IF(AND(X297&gt;GLYCT3_MAX,X296&gt;GLYCT3_MAX,X295&gt;GLYCT3_MAX),INCR_ALGO*IF(V297&gt;10,2,1),0),2),0)</f>
        <v>1</v>
      </c>
      <c r="S298" s="16">
        <v>0</v>
      </c>
      <c r="T298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98" s="21">
        <f>Tableau25[[#This Row],[Algo (S)]]*Tableau25[[#This Row],[Glucides (S)]]/10</f>
        <v>0</v>
      </c>
      <c r="V298" s="21">
        <f>ROUND(2*Tableau25[[#This Row],[Calcul NR (S)]],0)/2+Tableau25[[#This Row],[Correction (S)]]</f>
        <v>0</v>
      </c>
      <c r="W298" s="16">
        <v>10</v>
      </c>
      <c r="X298" s="18">
        <v>100</v>
      </c>
      <c r="Y298" s="21"/>
      <c r="Z298" s="22"/>
    </row>
    <row r="299" spans="1:26" x14ac:dyDescent="0.3">
      <c r="A299" s="36" t="s">
        <v>33</v>
      </c>
      <c r="B299" s="37">
        <v>45588</v>
      </c>
      <c r="C299" s="11">
        <v>100</v>
      </c>
      <c r="D299" s="19">
        <f>MAX(ROUND(D298+IF(I298&lt;GLYCT3_MIN,-INCR_ALGO*IF(H298&gt;10,2,1),0)+IF(AND(I298&gt;=GLYCT3_MAX,I297&gt;=GLYCT3_MAX,I296&gt;=GLYCT3_MAX),INCR_ALGO*IF(H298&gt;10,2,1),0),2),0)</f>
        <v>1</v>
      </c>
      <c r="E299" s="14">
        <v>0</v>
      </c>
      <c r="F299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299" s="29">
        <f>Tableau25[[#This Row],[Algo]]*Tableau25[[#This Row],[Glucides]]/10</f>
        <v>0</v>
      </c>
      <c r="H299" s="19">
        <f>ROUND(2*Tableau25[[#This Row],[Calcul NR]],0)/2+Tableau25[[#This Row],[Correction]]</f>
        <v>0</v>
      </c>
      <c r="I299" s="11">
        <v>100</v>
      </c>
      <c r="J299" s="13">
        <v>100</v>
      </c>
      <c r="K299" s="15">
        <f>MAX(ROUND(K298+IF(P298&lt;GLYCT3_MIN,-INCR_ALGO*IF(O298&gt;10,2,1),0)+IF(AND(P298&gt;=GLYCT3_MAX,P297&gt;=GLYCT3_MAX,P296&gt;=GLYCT3_MAX),INCR_ALGO*IF(O298&gt;10,2,1),0),2),0)</f>
        <v>1</v>
      </c>
      <c r="L299" s="15">
        <v>0</v>
      </c>
      <c r="M299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299" s="20">
        <f>Tableau25[[#This Row],[Algo (M)]]*Tableau25[[#This Row],[Glucides (M)]]/10</f>
        <v>0</v>
      </c>
      <c r="O299" s="20">
        <f>ROUND(2*Tableau25[[#This Row],[Calcul NR (M)]],0)/2+Tableau25[[#This Row],[Correction (M)]]</f>
        <v>0</v>
      </c>
      <c r="P299" s="13">
        <v>100</v>
      </c>
      <c r="Q299" s="18">
        <v>100</v>
      </c>
      <c r="R299" s="16">
        <f>MAX(ROUND(R298+IF(X298&lt;GLYCT3_MIN,-INCR_ALGO*IF(V298&gt;10,2,1),0)+IF(AND(X298&gt;GLYCT3_MAX,X297&gt;GLYCT3_MAX,X296&gt;GLYCT3_MAX),INCR_ALGO*IF(V298&gt;10,2,1),0),2),0)</f>
        <v>1</v>
      </c>
      <c r="S299" s="16">
        <v>0</v>
      </c>
      <c r="T299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299" s="21">
        <f>Tableau25[[#This Row],[Algo (S)]]*Tableau25[[#This Row],[Glucides (S)]]/10</f>
        <v>0</v>
      </c>
      <c r="V299" s="21">
        <f>ROUND(2*Tableau25[[#This Row],[Calcul NR (S)]],0)/2+Tableau25[[#This Row],[Correction (S)]]</f>
        <v>0</v>
      </c>
      <c r="W299" s="16">
        <v>10</v>
      </c>
      <c r="X299" s="18">
        <v>100</v>
      </c>
      <c r="Y299" s="21"/>
      <c r="Z299" s="22"/>
    </row>
    <row r="300" spans="1:26" x14ac:dyDescent="0.3">
      <c r="A300" s="36" t="s">
        <v>29</v>
      </c>
      <c r="B300" s="37">
        <v>45589</v>
      </c>
      <c r="C300" s="11">
        <v>100</v>
      </c>
      <c r="D300" s="19">
        <f>MAX(ROUND(D299+IF(I299&lt;GLYCT3_MIN,-INCR_ALGO*IF(H299&gt;10,2,1),0)+IF(AND(I299&gt;=GLYCT3_MAX,I298&gt;=GLYCT3_MAX,I297&gt;=GLYCT3_MAX),INCR_ALGO*IF(H299&gt;10,2,1),0),2),0)</f>
        <v>1</v>
      </c>
      <c r="E300" s="14">
        <v>0</v>
      </c>
      <c r="F300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00" s="29">
        <f>Tableau25[[#This Row],[Algo]]*Tableau25[[#This Row],[Glucides]]/10</f>
        <v>0</v>
      </c>
      <c r="H300" s="19">
        <f>ROUND(2*Tableau25[[#This Row],[Calcul NR]],0)/2+Tableau25[[#This Row],[Correction]]</f>
        <v>0</v>
      </c>
      <c r="I300" s="11">
        <v>100</v>
      </c>
      <c r="J300" s="13">
        <v>100</v>
      </c>
      <c r="K300" s="15">
        <f>MAX(ROUND(K299+IF(P299&lt;GLYCT3_MIN,-INCR_ALGO*IF(O299&gt;10,2,1),0)+IF(AND(P299&gt;=GLYCT3_MAX,P298&gt;=GLYCT3_MAX,P297&gt;=GLYCT3_MAX),INCR_ALGO*IF(O299&gt;10,2,1),0),2),0)</f>
        <v>1</v>
      </c>
      <c r="L300" s="15">
        <v>0</v>
      </c>
      <c r="M300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00" s="20">
        <f>Tableau25[[#This Row],[Algo (M)]]*Tableau25[[#This Row],[Glucides (M)]]/10</f>
        <v>0</v>
      </c>
      <c r="O300" s="20">
        <f>ROUND(2*Tableau25[[#This Row],[Calcul NR (M)]],0)/2+Tableau25[[#This Row],[Correction (M)]]</f>
        <v>0</v>
      </c>
      <c r="P300" s="13">
        <v>100</v>
      </c>
      <c r="Q300" s="18">
        <v>100</v>
      </c>
      <c r="R300" s="16">
        <f>MAX(ROUND(R299+IF(X299&lt;GLYCT3_MIN,-INCR_ALGO*IF(V299&gt;10,2,1),0)+IF(AND(X299&gt;GLYCT3_MAX,X298&gt;GLYCT3_MAX,X297&gt;GLYCT3_MAX),INCR_ALGO*IF(V299&gt;10,2,1),0),2),0)</f>
        <v>1</v>
      </c>
      <c r="S300" s="16">
        <v>0</v>
      </c>
      <c r="T300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00" s="21">
        <f>Tableau25[[#This Row],[Algo (S)]]*Tableau25[[#This Row],[Glucides (S)]]/10</f>
        <v>0</v>
      </c>
      <c r="V300" s="21">
        <f>ROUND(2*Tableau25[[#This Row],[Calcul NR (S)]],0)/2+Tableau25[[#This Row],[Correction (S)]]</f>
        <v>0</v>
      </c>
      <c r="W300" s="16">
        <v>10</v>
      </c>
      <c r="X300" s="18">
        <v>100</v>
      </c>
      <c r="Y300" s="21"/>
      <c r="Z300" s="22"/>
    </row>
    <row r="301" spans="1:26" x14ac:dyDescent="0.3">
      <c r="A301" s="36" t="s">
        <v>30</v>
      </c>
      <c r="B301" s="37">
        <v>45590</v>
      </c>
      <c r="C301" s="11">
        <v>100</v>
      </c>
      <c r="D301" s="19">
        <f>MAX(ROUND(D300+IF(I300&lt;GLYCT3_MIN,-INCR_ALGO*IF(H300&gt;10,2,1),0)+IF(AND(I300&gt;=GLYCT3_MAX,I299&gt;=GLYCT3_MAX,I298&gt;=GLYCT3_MAX),INCR_ALGO*IF(H300&gt;10,2,1),0),2),0)</f>
        <v>1</v>
      </c>
      <c r="E301" s="14">
        <v>0</v>
      </c>
      <c r="F301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01" s="29">
        <f>Tableau25[[#This Row],[Algo]]*Tableau25[[#This Row],[Glucides]]/10</f>
        <v>0</v>
      </c>
      <c r="H301" s="19">
        <f>ROUND(2*Tableau25[[#This Row],[Calcul NR]],0)/2+Tableau25[[#This Row],[Correction]]</f>
        <v>0</v>
      </c>
      <c r="I301" s="11">
        <v>100</v>
      </c>
      <c r="J301" s="13">
        <v>100</v>
      </c>
      <c r="K301" s="15">
        <f>MAX(ROUND(K300+IF(P300&lt;GLYCT3_MIN,-INCR_ALGO*IF(O300&gt;10,2,1),0)+IF(AND(P300&gt;=GLYCT3_MAX,P299&gt;=GLYCT3_MAX,P298&gt;=GLYCT3_MAX),INCR_ALGO*IF(O300&gt;10,2,1),0),2),0)</f>
        <v>1</v>
      </c>
      <c r="L301" s="15">
        <v>0</v>
      </c>
      <c r="M301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01" s="20">
        <f>Tableau25[[#This Row],[Algo (M)]]*Tableau25[[#This Row],[Glucides (M)]]/10</f>
        <v>0</v>
      </c>
      <c r="O301" s="20">
        <f>ROUND(2*Tableau25[[#This Row],[Calcul NR (M)]],0)/2+Tableau25[[#This Row],[Correction (M)]]</f>
        <v>0</v>
      </c>
      <c r="P301" s="13">
        <v>100</v>
      </c>
      <c r="Q301" s="18">
        <v>100</v>
      </c>
      <c r="R301" s="16">
        <f>MAX(ROUND(R300+IF(X300&lt;GLYCT3_MIN,-INCR_ALGO*IF(V300&gt;10,2,1),0)+IF(AND(X300&gt;GLYCT3_MAX,X299&gt;GLYCT3_MAX,X298&gt;GLYCT3_MAX),INCR_ALGO*IF(V300&gt;10,2,1),0),2),0)</f>
        <v>1</v>
      </c>
      <c r="S301" s="16">
        <v>0</v>
      </c>
      <c r="T301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01" s="21">
        <f>Tableau25[[#This Row],[Algo (S)]]*Tableau25[[#This Row],[Glucides (S)]]/10</f>
        <v>0</v>
      </c>
      <c r="V301" s="21">
        <f>ROUND(2*Tableau25[[#This Row],[Calcul NR (S)]],0)/2+Tableau25[[#This Row],[Correction (S)]]</f>
        <v>0</v>
      </c>
      <c r="W301" s="16">
        <v>10</v>
      </c>
      <c r="X301" s="18">
        <v>100</v>
      </c>
      <c r="Y301" s="21"/>
      <c r="Z301" s="22"/>
    </row>
    <row r="302" spans="1:26" x14ac:dyDescent="0.3">
      <c r="A302" s="36" t="s">
        <v>31</v>
      </c>
      <c r="B302" s="37">
        <v>45591</v>
      </c>
      <c r="C302" s="11">
        <v>100</v>
      </c>
      <c r="D302" s="19">
        <f>MAX(ROUND(D301+IF(I301&lt;GLYCT3_MIN,-INCR_ALGO*IF(H301&gt;10,2,1),0)+IF(AND(I301&gt;=GLYCT3_MAX,I300&gt;=GLYCT3_MAX,I299&gt;=GLYCT3_MAX),INCR_ALGO*IF(H301&gt;10,2,1),0),2),0)</f>
        <v>1</v>
      </c>
      <c r="E302" s="14">
        <v>0</v>
      </c>
      <c r="F302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02" s="29">
        <f>Tableau25[[#This Row],[Algo]]*Tableau25[[#This Row],[Glucides]]/10</f>
        <v>0</v>
      </c>
      <c r="H302" s="19">
        <f>ROUND(2*Tableau25[[#This Row],[Calcul NR]],0)/2+Tableau25[[#This Row],[Correction]]</f>
        <v>0</v>
      </c>
      <c r="I302" s="11">
        <v>100</v>
      </c>
      <c r="J302" s="13">
        <v>100</v>
      </c>
      <c r="K302" s="15">
        <f>MAX(ROUND(K301+IF(P301&lt;GLYCT3_MIN,-INCR_ALGO*IF(O301&gt;10,2,1),0)+IF(AND(P301&gt;=GLYCT3_MAX,P300&gt;=GLYCT3_MAX,P299&gt;=GLYCT3_MAX),INCR_ALGO*IF(O301&gt;10,2,1),0),2),0)</f>
        <v>1</v>
      </c>
      <c r="L302" s="15">
        <v>0</v>
      </c>
      <c r="M302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02" s="20">
        <f>Tableau25[[#This Row],[Algo (M)]]*Tableau25[[#This Row],[Glucides (M)]]/10</f>
        <v>0</v>
      </c>
      <c r="O302" s="20">
        <f>ROUND(2*Tableau25[[#This Row],[Calcul NR (M)]],0)/2+Tableau25[[#This Row],[Correction (M)]]</f>
        <v>0</v>
      </c>
      <c r="P302" s="13">
        <v>100</v>
      </c>
      <c r="Q302" s="18">
        <v>100</v>
      </c>
      <c r="R302" s="16">
        <f>MAX(ROUND(R301+IF(X301&lt;GLYCT3_MIN,-INCR_ALGO*IF(V301&gt;10,2,1),0)+IF(AND(X301&gt;GLYCT3_MAX,X300&gt;GLYCT3_MAX,X299&gt;GLYCT3_MAX),INCR_ALGO*IF(V301&gt;10,2,1),0),2),0)</f>
        <v>1</v>
      </c>
      <c r="S302" s="16">
        <v>0</v>
      </c>
      <c r="T302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02" s="21">
        <f>Tableau25[[#This Row],[Algo (S)]]*Tableau25[[#This Row],[Glucides (S)]]/10</f>
        <v>0</v>
      </c>
      <c r="V302" s="21">
        <f>ROUND(2*Tableau25[[#This Row],[Calcul NR (S)]],0)/2+Tableau25[[#This Row],[Correction (S)]]</f>
        <v>0</v>
      </c>
      <c r="W302" s="16">
        <v>10</v>
      </c>
      <c r="X302" s="18">
        <v>100</v>
      </c>
      <c r="Y302" s="21"/>
      <c r="Z302" s="22"/>
    </row>
    <row r="303" spans="1:26" x14ac:dyDescent="0.3">
      <c r="A303" s="36" t="s">
        <v>32</v>
      </c>
      <c r="B303" s="37">
        <v>45592</v>
      </c>
      <c r="C303" s="11">
        <v>100</v>
      </c>
      <c r="D303" s="19">
        <f>MAX(ROUND(D302+IF(I302&lt;GLYCT3_MIN,-INCR_ALGO*IF(H302&gt;10,2,1),0)+IF(AND(I302&gt;=GLYCT3_MAX,I301&gt;=GLYCT3_MAX,I300&gt;=GLYCT3_MAX),INCR_ALGO*IF(H302&gt;10,2,1),0),2),0)</f>
        <v>1</v>
      </c>
      <c r="E303" s="14">
        <v>0</v>
      </c>
      <c r="F303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03" s="29">
        <f>Tableau25[[#This Row],[Algo]]*Tableau25[[#This Row],[Glucides]]/10</f>
        <v>0</v>
      </c>
      <c r="H303" s="19">
        <f>ROUND(2*Tableau25[[#This Row],[Calcul NR]],0)/2+Tableau25[[#This Row],[Correction]]</f>
        <v>0</v>
      </c>
      <c r="I303" s="11">
        <v>100</v>
      </c>
      <c r="J303" s="13">
        <v>100</v>
      </c>
      <c r="K303" s="15">
        <f>MAX(ROUND(K302+IF(P302&lt;GLYCT3_MIN,-INCR_ALGO*IF(O302&gt;10,2,1),0)+IF(AND(P302&gt;=GLYCT3_MAX,P301&gt;=GLYCT3_MAX,P300&gt;=GLYCT3_MAX),INCR_ALGO*IF(O302&gt;10,2,1),0),2),0)</f>
        <v>1</v>
      </c>
      <c r="L303" s="15">
        <v>0</v>
      </c>
      <c r="M303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03" s="20">
        <f>Tableau25[[#This Row],[Algo (M)]]*Tableau25[[#This Row],[Glucides (M)]]/10</f>
        <v>0</v>
      </c>
      <c r="O303" s="20">
        <f>ROUND(2*Tableau25[[#This Row],[Calcul NR (M)]],0)/2+Tableau25[[#This Row],[Correction (M)]]</f>
        <v>0</v>
      </c>
      <c r="P303" s="13">
        <v>100</v>
      </c>
      <c r="Q303" s="18">
        <v>100</v>
      </c>
      <c r="R303" s="16">
        <f>MAX(ROUND(R302+IF(X302&lt;GLYCT3_MIN,-INCR_ALGO*IF(V302&gt;10,2,1),0)+IF(AND(X302&gt;GLYCT3_MAX,X301&gt;GLYCT3_MAX,X300&gt;GLYCT3_MAX),INCR_ALGO*IF(V302&gt;10,2,1),0),2),0)</f>
        <v>1</v>
      </c>
      <c r="S303" s="16">
        <v>0</v>
      </c>
      <c r="T303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03" s="21">
        <f>Tableau25[[#This Row],[Algo (S)]]*Tableau25[[#This Row],[Glucides (S)]]/10</f>
        <v>0</v>
      </c>
      <c r="V303" s="21">
        <f>ROUND(2*Tableau25[[#This Row],[Calcul NR (S)]],0)/2+Tableau25[[#This Row],[Correction (S)]]</f>
        <v>0</v>
      </c>
      <c r="W303" s="16">
        <v>10</v>
      </c>
      <c r="X303" s="18">
        <v>100</v>
      </c>
      <c r="Y303" s="21"/>
      <c r="Z303" s="22"/>
    </row>
    <row r="304" spans="1:26" x14ac:dyDescent="0.3">
      <c r="A304" s="36" t="s">
        <v>28</v>
      </c>
      <c r="B304" s="37">
        <v>45593</v>
      </c>
      <c r="C304" s="11">
        <v>100</v>
      </c>
      <c r="D304" s="19">
        <f>MAX(ROUND(D303+IF(I303&lt;GLYCT3_MIN,-INCR_ALGO*IF(H303&gt;10,2,1),0)+IF(AND(I303&gt;=GLYCT3_MAX,I302&gt;=GLYCT3_MAX,I301&gt;=GLYCT3_MAX),INCR_ALGO*IF(H303&gt;10,2,1),0),2),0)</f>
        <v>1</v>
      </c>
      <c r="E304" s="14">
        <v>0</v>
      </c>
      <c r="F304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04" s="29">
        <f>Tableau25[[#This Row],[Algo]]*Tableau25[[#This Row],[Glucides]]/10</f>
        <v>0</v>
      </c>
      <c r="H304" s="19">
        <f>ROUND(2*Tableau25[[#This Row],[Calcul NR]],0)/2+Tableau25[[#This Row],[Correction]]</f>
        <v>0</v>
      </c>
      <c r="I304" s="11">
        <v>100</v>
      </c>
      <c r="J304" s="13">
        <v>100</v>
      </c>
      <c r="K304" s="15">
        <f>MAX(ROUND(K303+IF(P303&lt;GLYCT3_MIN,-INCR_ALGO*IF(O303&gt;10,2,1),0)+IF(AND(P303&gt;=GLYCT3_MAX,P302&gt;=GLYCT3_MAX,P301&gt;=GLYCT3_MAX),INCR_ALGO*IF(O303&gt;10,2,1),0),2),0)</f>
        <v>1</v>
      </c>
      <c r="L304" s="15">
        <v>0</v>
      </c>
      <c r="M304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04" s="20">
        <f>Tableau25[[#This Row],[Algo (M)]]*Tableau25[[#This Row],[Glucides (M)]]/10</f>
        <v>0</v>
      </c>
      <c r="O304" s="20">
        <f>ROUND(2*Tableau25[[#This Row],[Calcul NR (M)]],0)/2+Tableau25[[#This Row],[Correction (M)]]</f>
        <v>0</v>
      </c>
      <c r="P304" s="13">
        <v>100</v>
      </c>
      <c r="Q304" s="18">
        <v>100</v>
      </c>
      <c r="R304" s="16">
        <f>MAX(ROUND(R303+IF(X303&lt;GLYCT3_MIN,-INCR_ALGO*IF(V303&gt;10,2,1),0)+IF(AND(X303&gt;GLYCT3_MAX,X302&gt;GLYCT3_MAX,X301&gt;GLYCT3_MAX),INCR_ALGO*IF(V303&gt;10,2,1),0),2),0)</f>
        <v>1</v>
      </c>
      <c r="S304" s="16">
        <v>0</v>
      </c>
      <c r="T304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04" s="21">
        <f>Tableau25[[#This Row],[Algo (S)]]*Tableau25[[#This Row],[Glucides (S)]]/10</f>
        <v>0</v>
      </c>
      <c r="V304" s="21">
        <f>ROUND(2*Tableau25[[#This Row],[Calcul NR (S)]],0)/2+Tableau25[[#This Row],[Correction (S)]]</f>
        <v>0</v>
      </c>
      <c r="W304" s="16">
        <v>10</v>
      </c>
      <c r="X304" s="18">
        <v>100</v>
      </c>
      <c r="Y304" s="21"/>
      <c r="Z304" s="22"/>
    </row>
    <row r="305" spans="1:26" x14ac:dyDescent="0.3">
      <c r="A305" s="36" t="s">
        <v>27</v>
      </c>
      <c r="B305" s="37">
        <v>45594</v>
      </c>
      <c r="C305" s="11">
        <v>100</v>
      </c>
      <c r="D305" s="19">
        <f>MAX(ROUND(D304+IF(I304&lt;GLYCT3_MIN,-INCR_ALGO*IF(H304&gt;10,2,1),0)+IF(AND(I304&gt;=GLYCT3_MAX,I303&gt;=GLYCT3_MAX,I302&gt;=GLYCT3_MAX),INCR_ALGO*IF(H304&gt;10,2,1),0),2),0)</f>
        <v>1</v>
      </c>
      <c r="E305" s="14">
        <v>0</v>
      </c>
      <c r="F305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05" s="29">
        <f>Tableau25[[#This Row],[Algo]]*Tableau25[[#This Row],[Glucides]]/10</f>
        <v>0</v>
      </c>
      <c r="H305" s="19">
        <f>ROUND(2*Tableau25[[#This Row],[Calcul NR]],0)/2+Tableau25[[#This Row],[Correction]]</f>
        <v>0</v>
      </c>
      <c r="I305" s="11">
        <v>100</v>
      </c>
      <c r="J305" s="13">
        <v>100</v>
      </c>
      <c r="K305" s="15">
        <f>MAX(ROUND(K304+IF(P304&lt;GLYCT3_MIN,-INCR_ALGO*IF(O304&gt;10,2,1),0)+IF(AND(P304&gt;=GLYCT3_MAX,P303&gt;=GLYCT3_MAX,P302&gt;=GLYCT3_MAX),INCR_ALGO*IF(O304&gt;10,2,1),0),2),0)</f>
        <v>1</v>
      </c>
      <c r="L305" s="15">
        <v>0</v>
      </c>
      <c r="M305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05" s="20">
        <f>Tableau25[[#This Row],[Algo (M)]]*Tableau25[[#This Row],[Glucides (M)]]/10</f>
        <v>0</v>
      </c>
      <c r="O305" s="20">
        <f>ROUND(2*Tableau25[[#This Row],[Calcul NR (M)]],0)/2+Tableau25[[#This Row],[Correction (M)]]</f>
        <v>0</v>
      </c>
      <c r="P305" s="13">
        <v>100</v>
      </c>
      <c r="Q305" s="18">
        <v>100</v>
      </c>
      <c r="R305" s="16">
        <f>MAX(ROUND(R304+IF(X304&lt;GLYCT3_MIN,-INCR_ALGO*IF(V304&gt;10,2,1),0)+IF(AND(X304&gt;GLYCT3_MAX,X303&gt;GLYCT3_MAX,X302&gt;GLYCT3_MAX),INCR_ALGO*IF(V304&gt;10,2,1),0),2),0)</f>
        <v>1</v>
      </c>
      <c r="S305" s="16">
        <v>0</v>
      </c>
      <c r="T305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05" s="21">
        <f>Tableau25[[#This Row],[Algo (S)]]*Tableau25[[#This Row],[Glucides (S)]]/10</f>
        <v>0</v>
      </c>
      <c r="V305" s="21">
        <f>ROUND(2*Tableau25[[#This Row],[Calcul NR (S)]],0)/2+Tableau25[[#This Row],[Correction (S)]]</f>
        <v>0</v>
      </c>
      <c r="W305" s="16">
        <v>10</v>
      </c>
      <c r="X305" s="18">
        <v>100</v>
      </c>
      <c r="Y305" s="21"/>
      <c r="Z305" s="22"/>
    </row>
    <row r="306" spans="1:26" x14ac:dyDescent="0.3">
      <c r="A306" s="36" t="s">
        <v>33</v>
      </c>
      <c r="B306" s="37">
        <v>45595</v>
      </c>
      <c r="C306" s="11">
        <v>100</v>
      </c>
      <c r="D306" s="19">
        <f>MAX(ROUND(D305+IF(I305&lt;GLYCT3_MIN,-INCR_ALGO*IF(H305&gt;10,2,1),0)+IF(AND(I305&gt;=GLYCT3_MAX,I304&gt;=GLYCT3_MAX,I303&gt;=GLYCT3_MAX),INCR_ALGO*IF(H305&gt;10,2,1),0),2),0)</f>
        <v>1</v>
      </c>
      <c r="E306" s="14">
        <v>0</v>
      </c>
      <c r="F306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06" s="29">
        <f>Tableau25[[#This Row],[Algo]]*Tableau25[[#This Row],[Glucides]]/10</f>
        <v>0</v>
      </c>
      <c r="H306" s="19">
        <f>ROUND(2*Tableau25[[#This Row],[Calcul NR]],0)/2+Tableau25[[#This Row],[Correction]]</f>
        <v>0</v>
      </c>
      <c r="I306" s="11">
        <v>100</v>
      </c>
      <c r="J306" s="13">
        <v>100</v>
      </c>
      <c r="K306" s="15">
        <f>MAX(ROUND(K305+IF(P305&lt;GLYCT3_MIN,-INCR_ALGO*IF(O305&gt;10,2,1),0)+IF(AND(P305&gt;=GLYCT3_MAX,P304&gt;=GLYCT3_MAX,P303&gt;=GLYCT3_MAX),INCR_ALGO*IF(O305&gt;10,2,1),0),2),0)</f>
        <v>1</v>
      </c>
      <c r="L306" s="15">
        <v>0</v>
      </c>
      <c r="M306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06" s="20">
        <f>Tableau25[[#This Row],[Algo (M)]]*Tableau25[[#This Row],[Glucides (M)]]/10</f>
        <v>0</v>
      </c>
      <c r="O306" s="20">
        <f>ROUND(2*Tableau25[[#This Row],[Calcul NR (M)]],0)/2+Tableau25[[#This Row],[Correction (M)]]</f>
        <v>0</v>
      </c>
      <c r="P306" s="13">
        <v>100</v>
      </c>
      <c r="Q306" s="18">
        <v>100</v>
      </c>
      <c r="R306" s="16">
        <f>MAX(ROUND(R305+IF(X305&lt;GLYCT3_MIN,-INCR_ALGO*IF(V305&gt;10,2,1),0)+IF(AND(X305&gt;GLYCT3_MAX,X304&gt;GLYCT3_MAX,X303&gt;GLYCT3_MAX),INCR_ALGO*IF(V305&gt;10,2,1),0),2),0)</f>
        <v>1</v>
      </c>
      <c r="S306" s="16">
        <v>0</v>
      </c>
      <c r="T306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06" s="21">
        <f>Tableau25[[#This Row],[Algo (S)]]*Tableau25[[#This Row],[Glucides (S)]]/10</f>
        <v>0</v>
      </c>
      <c r="V306" s="21">
        <f>ROUND(2*Tableau25[[#This Row],[Calcul NR (S)]],0)/2+Tableau25[[#This Row],[Correction (S)]]</f>
        <v>0</v>
      </c>
      <c r="W306" s="16">
        <v>10</v>
      </c>
      <c r="X306" s="18">
        <v>100</v>
      </c>
      <c r="Y306" s="21"/>
      <c r="Z306" s="22"/>
    </row>
    <row r="307" spans="1:26" x14ac:dyDescent="0.3">
      <c r="A307" s="36" t="s">
        <v>29</v>
      </c>
      <c r="B307" s="37">
        <v>45596</v>
      </c>
      <c r="C307" s="11">
        <v>100</v>
      </c>
      <c r="D307" s="19">
        <f>MAX(ROUND(D306+IF(I306&lt;GLYCT3_MIN,-INCR_ALGO*IF(H306&gt;10,2,1),0)+IF(AND(I306&gt;=GLYCT3_MAX,I305&gt;=GLYCT3_MAX,I304&gt;=GLYCT3_MAX),INCR_ALGO*IF(H306&gt;10,2,1),0),2),0)</f>
        <v>1</v>
      </c>
      <c r="E307" s="14">
        <v>0</v>
      </c>
      <c r="F307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07" s="29">
        <f>Tableau25[[#This Row],[Algo]]*Tableau25[[#This Row],[Glucides]]/10</f>
        <v>0</v>
      </c>
      <c r="H307" s="19">
        <f>ROUND(2*Tableau25[[#This Row],[Calcul NR]],0)/2+Tableau25[[#This Row],[Correction]]</f>
        <v>0</v>
      </c>
      <c r="I307" s="11">
        <v>100</v>
      </c>
      <c r="J307" s="13">
        <v>100</v>
      </c>
      <c r="K307" s="15">
        <f>MAX(ROUND(K306+IF(P306&lt;GLYCT3_MIN,-INCR_ALGO*IF(O306&gt;10,2,1),0)+IF(AND(P306&gt;=GLYCT3_MAX,P305&gt;=GLYCT3_MAX,P304&gt;=GLYCT3_MAX),INCR_ALGO*IF(O306&gt;10,2,1),0),2),0)</f>
        <v>1</v>
      </c>
      <c r="L307" s="15">
        <v>0</v>
      </c>
      <c r="M307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07" s="20">
        <f>Tableau25[[#This Row],[Algo (M)]]*Tableau25[[#This Row],[Glucides (M)]]/10</f>
        <v>0</v>
      </c>
      <c r="O307" s="20">
        <f>ROUND(2*Tableau25[[#This Row],[Calcul NR (M)]],0)/2+Tableau25[[#This Row],[Correction (M)]]</f>
        <v>0</v>
      </c>
      <c r="P307" s="13">
        <v>100</v>
      </c>
      <c r="Q307" s="18">
        <v>100</v>
      </c>
      <c r="R307" s="16">
        <f>MAX(ROUND(R306+IF(X306&lt;GLYCT3_MIN,-INCR_ALGO*IF(V306&gt;10,2,1),0)+IF(AND(X306&gt;GLYCT3_MAX,X305&gt;GLYCT3_MAX,X304&gt;GLYCT3_MAX),INCR_ALGO*IF(V306&gt;10,2,1),0),2),0)</f>
        <v>1</v>
      </c>
      <c r="S307" s="16">
        <v>0</v>
      </c>
      <c r="T307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07" s="21">
        <f>Tableau25[[#This Row],[Algo (S)]]*Tableau25[[#This Row],[Glucides (S)]]/10</f>
        <v>0</v>
      </c>
      <c r="V307" s="21">
        <f>ROUND(2*Tableau25[[#This Row],[Calcul NR (S)]],0)/2+Tableau25[[#This Row],[Correction (S)]]</f>
        <v>0</v>
      </c>
      <c r="W307" s="16">
        <v>10</v>
      </c>
      <c r="X307" s="18">
        <v>100</v>
      </c>
      <c r="Y307" s="21"/>
      <c r="Z307" s="22"/>
    </row>
    <row r="308" spans="1:26" x14ac:dyDescent="0.3">
      <c r="A308" s="36" t="s">
        <v>30</v>
      </c>
      <c r="B308" s="37">
        <v>45597</v>
      </c>
      <c r="C308" s="11">
        <v>100</v>
      </c>
      <c r="D308" s="19">
        <f>MAX(ROUND(D307+IF(I307&lt;GLYCT3_MIN,-INCR_ALGO*IF(H307&gt;10,2,1),0)+IF(AND(I307&gt;=GLYCT3_MAX,I306&gt;=GLYCT3_MAX,I305&gt;=GLYCT3_MAX),INCR_ALGO*IF(H307&gt;10,2,1),0),2),0)</f>
        <v>1</v>
      </c>
      <c r="E308" s="14">
        <v>0</v>
      </c>
      <c r="F308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08" s="29">
        <f>Tableau25[[#This Row],[Algo]]*Tableau25[[#This Row],[Glucides]]/10</f>
        <v>0</v>
      </c>
      <c r="H308" s="19">
        <f>ROUND(2*Tableau25[[#This Row],[Calcul NR]],0)/2+Tableau25[[#This Row],[Correction]]</f>
        <v>0</v>
      </c>
      <c r="I308" s="11">
        <v>100</v>
      </c>
      <c r="J308" s="13">
        <v>100</v>
      </c>
      <c r="K308" s="15">
        <f>MAX(ROUND(K307+IF(P307&lt;GLYCT3_MIN,-INCR_ALGO*IF(O307&gt;10,2,1),0)+IF(AND(P307&gt;=GLYCT3_MAX,P306&gt;=GLYCT3_MAX,P305&gt;=GLYCT3_MAX),INCR_ALGO*IF(O307&gt;10,2,1),0),2),0)</f>
        <v>1</v>
      </c>
      <c r="L308" s="15">
        <v>0</v>
      </c>
      <c r="M308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08" s="20">
        <f>Tableau25[[#This Row],[Algo (M)]]*Tableau25[[#This Row],[Glucides (M)]]/10</f>
        <v>0</v>
      </c>
      <c r="O308" s="20">
        <f>ROUND(2*Tableau25[[#This Row],[Calcul NR (M)]],0)/2+Tableau25[[#This Row],[Correction (M)]]</f>
        <v>0</v>
      </c>
      <c r="P308" s="13">
        <v>100</v>
      </c>
      <c r="Q308" s="18">
        <v>100</v>
      </c>
      <c r="R308" s="16">
        <f>MAX(ROUND(R307+IF(X307&lt;GLYCT3_MIN,-INCR_ALGO*IF(V307&gt;10,2,1),0)+IF(AND(X307&gt;GLYCT3_MAX,X306&gt;GLYCT3_MAX,X305&gt;GLYCT3_MAX),INCR_ALGO*IF(V307&gt;10,2,1),0),2),0)</f>
        <v>1</v>
      </c>
      <c r="S308" s="16">
        <v>0</v>
      </c>
      <c r="T308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08" s="21">
        <f>Tableau25[[#This Row],[Algo (S)]]*Tableau25[[#This Row],[Glucides (S)]]/10</f>
        <v>0</v>
      </c>
      <c r="V308" s="21">
        <f>ROUND(2*Tableau25[[#This Row],[Calcul NR (S)]],0)/2+Tableau25[[#This Row],[Correction (S)]]</f>
        <v>0</v>
      </c>
      <c r="W308" s="16">
        <v>10</v>
      </c>
      <c r="X308" s="18">
        <v>100</v>
      </c>
      <c r="Y308" s="21"/>
      <c r="Z308" s="22"/>
    </row>
    <row r="309" spans="1:26" x14ac:dyDescent="0.3">
      <c r="A309" s="36" t="s">
        <v>31</v>
      </c>
      <c r="B309" s="37">
        <v>45598</v>
      </c>
      <c r="C309" s="11">
        <v>100</v>
      </c>
      <c r="D309" s="19">
        <f>MAX(ROUND(D308+IF(I308&lt;GLYCT3_MIN,-INCR_ALGO*IF(H308&gt;10,2,1),0)+IF(AND(I308&gt;=GLYCT3_MAX,I307&gt;=GLYCT3_MAX,I306&gt;=GLYCT3_MAX),INCR_ALGO*IF(H308&gt;10,2,1),0),2),0)</f>
        <v>1</v>
      </c>
      <c r="E309" s="14">
        <v>0</v>
      </c>
      <c r="F309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09" s="29">
        <f>Tableau25[[#This Row],[Algo]]*Tableau25[[#This Row],[Glucides]]/10</f>
        <v>0</v>
      </c>
      <c r="H309" s="19">
        <f>ROUND(2*Tableau25[[#This Row],[Calcul NR]],0)/2+Tableau25[[#This Row],[Correction]]</f>
        <v>0</v>
      </c>
      <c r="I309" s="11">
        <v>100</v>
      </c>
      <c r="J309" s="13">
        <v>100</v>
      </c>
      <c r="K309" s="15">
        <f>MAX(ROUND(K308+IF(P308&lt;GLYCT3_MIN,-INCR_ALGO*IF(O308&gt;10,2,1),0)+IF(AND(P308&gt;=GLYCT3_MAX,P307&gt;=GLYCT3_MAX,P306&gt;=GLYCT3_MAX),INCR_ALGO*IF(O308&gt;10,2,1),0),2),0)</f>
        <v>1</v>
      </c>
      <c r="L309" s="15">
        <v>0</v>
      </c>
      <c r="M309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09" s="20">
        <f>Tableau25[[#This Row],[Algo (M)]]*Tableau25[[#This Row],[Glucides (M)]]/10</f>
        <v>0</v>
      </c>
      <c r="O309" s="20">
        <f>ROUND(2*Tableau25[[#This Row],[Calcul NR (M)]],0)/2+Tableau25[[#This Row],[Correction (M)]]</f>
        <v>0</v>
      </c>
      <c r="P309" s="13">
        <v>100</v>
      </c>
      <c r="Q309" s="18">
        <v>100</v>
      </c>
      <c r="R309" s="16">
        <f>MAX(ROUND(R308+IF(X308&lt;GLYCT3_MIN,-INCR_ALGO*IF(V308&gt;10,2,1),0)+IF(AND(X308&gt;GLYCT3_MAX,X307&gt;GLYCT3_MAX,X306&gt;GLYCT3_MAX),INCR_ALGO*IF(V308&gt;10,2,1),0),2),0)</f>
        <v>1</v>
      </c>
      <c r="S309" s="16">
        <v>0</v>
      </c>
      <c r="T309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09" s="21">
        <f>Tableau25[[#This Row],[Algo (S)]]*Tableau25[[#This Row],[Glucides (S)]]/10</f>
        <v>0</v>
      </c>
      <c r="V309" s="21">
        <f>ROUND(2*Tableau25[[#This Row],[Calcul NR (S)]],0)/2+Tableau25[[#This Row],[Correction (S)]]</f>
        <v>0</v>
      </c>
      <c r="W309" s="16">
        <v>10</v>
      </c>
      <c r="X309" s="18">
        <v>100</v>
      </c>
      <c r="Y309" s="21"/>
      <c r="Z309" s="22"/>
    </row>
    <row r="310" spans="1:26" x14ac:dyDescent="0.3">
      <c r="A310" s="36" t="s">
        <v>32</v>
      </c>
      <c r="B310" s="37">
        <v>45599</v>
      </c>
      <c r="C310" s="11">
        <v>100</v>
      </c>
      <c r="D310" s="19">
        <f>MAX(ROUND(D309+IF(I309&lt;GLYCT3_MIN,-INCR_ALGO*IF(H309&gt;10,2,1),0)+IF(AND(I309&gt;=GLYCT3_MAX,I308&gt;=GLYCT3_MAX,I307&gt;=GLYCT3_MAX),INCR_ALGO*IF(H309&gt;10,2,1),0),2),0)</f>
        <v>1</v>
      </c>
      <c r="E310" s="14">
        <v>0</v>
      </c>
      <c r="F310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10" s="29">
        <f>Tableau25[[#This Row],[Algo]]*Tableau25[[#This Row],[Glucides]]/10</f>
        <v>0</v>
      </c>
      <c r="H310" s="19">
        <f>ROUND(2*Tableau25[[#This Row],[Calcul NR]],0)/2+Tableau25[[#This Row],[Correction]]</f>
        <v>0</v>
      </c>
      <c r="I310" s="11">
        <v>100</v>
      </c>
      <c r="J310" s="13">
        <v>100</v>
      </c>
      <c r="K310" s="15">
        <f>MAX(ROUND(K309+IF(P309&lt;GLYCT3_MIN,-INCR_ALGO*IF(O309&gt;10,2,1),0)+IF(AND(P309&gt;=GLYCT3_MAX,P308&gt;=GLYCT3_MAX,P307&gt;=GLYCT3_MAX),INCR_ALGO*IF(O309&gt;10,2,1),0),2),0)</f>
        <v>1</v>
      </c>
      <c r="L310" s="15">
        <v>0</v>
      </c>
      <c r="M310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10" s="20">
        <f>Tableau25[[#This Row],[Algo (M)]]*Tableau25[[#This Row],[Glucides (M)]]/10</f>
        <v>0</v>
      </c>
      <c r="O310" s="20">
        <f>ROUND(2*Tableau25[[#This Row],[Calcul NR (M)]],0)/2+Tableau25[[#This Row],[Correction (M)]]</f>
        <v>0</v>
      </c>
      <c r="P310" s="13">
        <v>100</v>
      </c>
      <c r="Q310" s="18">
        <v>100</v>
      </c>
      <c r="R310" s="16">
        <f>MAX(ROUND(R309+IF(X309&lt;GLYCT3_MIN,-INCR_ALGO*IF(V309&gt;10,2,1),0)+IF(AND(X309&gt;GLYCT3_MAX,X308&gt;GLYCT3_MAX,X307&gt;GLYCT3_MAX),INCR_ALGO*IF(V309&gt;10,2,1),0),2),0)</f>
        <v>1</v>
      </c>
      <c r="S310" s="16">
        <v>0</v>
      </c>
      <c r="T310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10" s="21">
        <f>Tableau25[[#This Row],[Algo (S)]]*Tableau25[[#This Row],[Glucides (S)]]/10</f>
        <v>0</v>
      </c>
      <c r="V310" s="21">
        <f>ROUND(2*Tableau25[[#This Row],[Calcul NR (S)]],0)/2+Tableau25[[#This Row],[Correction (S)]]</f>
        <v>0</v>
      </c>
      <c r="W310" s="16">
        <v>10</v>
      </c>
      <c r="X310" s="18">
        <v>100</v>
      </c>
      <c r="Y310" s="21"/>
      <c r="Z310" s="22"/>
    </row>
    <row r="311" spans="1:26" x14ac:dyDescent="0.3">
      <c r="A311" s="36" t="s">
        <v>28</v>
      </c>
      <c r="B311" s="37">
        <v>45600</v>
      </c>
      <c r="C311" s="11">
        <v>100</v>
      </c>
      <c r="D311" s="19">
        <f>MAX(ROUND(D310+IF(I310&lt;GLYCT3_MIN,-INCR_ALGO*IF(H310&gt;10,2,1),0)+IF(AND(I310&gt;=GLYCT3_MAX,I309&gt;=GLYCT3_MAX,I308&gt;=GLYCT3_MAX),INCR_ALGO*IF(H310&gt;10,2,1),0),2),0)</f>
        <v>1</v>
      </c>
      <c r="E311" s="14">
        <v>0</v>
      </c>
      <c r="F311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11" s="29">
        <f>Tableau25[[#This Row],[Algo]]*Tableau25[[#This Row],[Glucides]]/10</f>
        <v>0</v>
      </c>
      <c r="H311" s="19">
        <f>ROUND(2*Tableau25[[#This Row],[Calcul NR]],0)/2+Tableau25[[#This Row],[Correction]]</f>
        <v>0</v>
      </c>
      <c r="I311" s="11">
        <v>100</v>
      </c>
      <c r="J311" s="13">
        <v>100</v>
      </c>
      <c r="K311" s="15">
        <f>MAX(ROUND(K310+IF(P310&lt;GLYCT3_MIN,-INCR_ALGO*IF(O310&gt;10,2,1),0)+IF(AND(P310&gt;=GLYCT3_MAX,P309&gt;=GLYCT3_MAX,P308&gt;=GLYCT3_MAX),INCR_ALGO*IF(O310&gt;10,2,1),0),2),0)</f>
        <v>1</v>
      </c>
      <c r="L311" s="15">
        <v>0</v>
      </c>
      <c r="M311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11" s="20">
        <f>Tableau25[[#This Row],[Algo (M)]]*Tableau25[[#This Row],[Glucides (M)]]/10</f>
        <v>0</v>
      </c>
      <c r="O311" s="20">
        <f>ROUND(2*Tableau25[[#This Row],[Calcul NR (M)]],0)/2+Tableau25[[#This Row],[Correction (M)]]</f>
        <v>0</v>
      </c>
      <c r="P311" s="13">
        <v>100</v>
      </c>
      <c r="Q311" s="18">
        <v>100</v>
      </c>
      <c r="R311" s="16">
        <f>MAX(ROUND(R310+IF(X310&lt;GLYCT3_MIN,-INCR_ALGO*IF(V310&gt;10,2,1),0)+IF(AND(X310&gt;GLYCT3_MAX,X309&gt;GLYCT3_MAX,X308&gt;GLYCT3_MAX),INCR_ALGO*IF(V310&gt;10,2,1),0),2),0)</f>
        <v>1</v>
      </c>
      <c r="S311" s="16">
        <v>0</v>
      </c>
      <c r="T311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11" s="21">
        <f>Tableau25[[#This Row],[Algo (S)]]*Tableau25[[#This Row],[Glucides (S)]]/10</f>
        <v>0</v>
      </c>
      <c r="V311" s="21">
        <f>ROUND(2*Tableau25[[#This Row],[Calcul NR (S)]],0)/2+Tableau25[[#This Row],[Correction (S)]]</f>
        <v>0</v>
      </c>
      <c r="W311" s="16">
        <v>10</v>
      </c>
      <c r="X311" s="18">
        <v>100</v>
      </c>
      <c r="Y311" s="21"/>
      <c r="Z311" s="22"/>
    </row>
    <row r="312" spans="1:26" x14ac:dyDescent="0.3">
      <c r="A312" s="36" t="s">
        <v>27</v>
      </c>
      <c r="B312" s="37">
        <v>45601</v>
      </c>
      <c r="C312" s="11">
        <v>100</v>
      </c>
      <c r="D312" s="19">
        <f>MAX(ROUND(D311+IF(I311&lt;GLYCT3_MIN,-INCR_ALGO*IF(H311&gt;10,2,1),0)+IF(AND(I311&gt;=GLYCT3_MAX,I310&gt;=GLYCT3_MAX,I309&gt;=GLYCT3_MAX),INCR_ALGO*IF(H311&gt;10,2,1),0),2),0)</f>
        <v>1</v>
      </c>
      <c r="E312" s="14">
        <v>0</v>
      </c>
      <c r="F312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12" s="29">
        <f>Tableau25[[#This Row],[Algo]]*Tableau25[[#This Row],[Glucides]]/10</f>
        <v>0</v>
      </c>
      <c r="H312" s="19">
        <f>ROUND(2*Tableau25[[#This Row],[Calcul NR]],0)/2+Tableau25[[#This Row],[Correction]]</f>
        <v>0</v>
      </c>
      <c r="I312" s="11">
        <v>100</v>
      </c>
      <c r="J312" s="13">
        <v>100</v>
      </c>
      <c r="K312" s="15">
        <f>MAX(ROUND(K311+IF(P311&lt;GLYCT3_MIN,-INCR_ALGO*IF(O311&gt;10,2,1),0)+IF(AND(P311&gt;=GLYCT3_MAX,P310&gt;=GLYCT3_MAX,P309&gt;=GLYCT3_MAX),INCR_ALGO*IF(O311&gt;10,2,1),0),2),0)</f>
        <v>1</v>
      </c>
      <c r="L312" s="15">
        <v>0</v>
      </c>
      <c r="M312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12" s="20">
        <f>Tableau25[[#This Row],[Algo (M)]]*Tableau25[[#This Row],[Glucides (M)]]/10</f>
        <v>0</v>
      </c>
      <c r="O312" s="20">
        <f>ROUND(2*Tableau25[[#This Row],[Calcul NR (M)]],0)/2+Tableau25[[#This Row],[Correction (M)]]</f>
        <v>0</v>
      </c>
      <c r="P312" s="13">
        <v>100</v>
      </c>
      <c r="Q312" s="18">
        <v>100</v>
      </c>
      <c r="R312" s="16">
        <f>MAX(ROUND(R311+IF(X311&lt;GLYCT3_MIN,-INCR_ALGO*IF(V311&gt;10,2,1),0)+IF(AND(X311&gt;GLYCT3_MAX,X310&gt;GLYCT3_MAX,X309&gt;GLYCT3_MAX),INCR_ALGO*IF(V311&gt;10,2,1),0),2),0)</f>
        <v>1</v>
      </c>
      <c r="S312" s="16">
        <v>0</v>
      </c>
      <c r="T312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12" s="21">
        <f>Tableau25[[#This Row],[Algo (S)]]*Tableau25[[#This Row],[Glucides (S)]]/10</f>
        <v>0</v>
      </c>
      <c r="V312" s="21">
        <f>ROUND(2*Tableau25[[#This Row],[Calcul NR (S)]],0)/2+Tableau25[[#This Row],[Correction (S)]]</f>
        <v>0</v>
      </c>
      <c r="W312" s="16">
        <v>10</v>
      </c>
      <c r="X312" s="18">
        <v>100</v>
      </c>
      <c r="Y312" s="21"/>
      <c r="Z312" s="22"/>
    </row>
    <row r="313" spans="1:26" x14ac:dyDescent="0.3">
      <c r="A313" s="36" t="s">
        <v>33</v>
      </c>
      <c r="B313" s="37">
        <v>45602</v>
      </c>
      <c r="C313" s="11">
        <v>100</v>
      </c>
      <c r="D313" s="19">
        <f>MAX(ROUND(D312+IF(I312&lt;GLYCT3_MIN,-INCR_ALGO*IF(H312&gt;10,2,1),0)+IF(AND(I312&gt;=GLYCT3_MAX,I311&gt;=GLYCT3_MAX,I310&gt;=GLYCT3_MAX),INCR_ALGO*IF(H312&gt;10,2,1),0),2),0)</f>
        <v>1</v>
      </c>
      <c r="E313" s="14">
        <v>0</v>
      </c>
      <c r="F313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13" s="29">
        <f>Tableau25[[#This Row],[Algo]]*Tableau25[[#This Row],[Glucides]]/10</f>
        <v>0</v>
      </c>
      <c r="H313" s="19">
        <f>ROUND(2*Tableau25[[#This Row],[Calcul NR]],0)/2+Tableau25[[#This Row],[Correction]]</f>
        <v>0</v>
      </c>
      <c r="I313" s="11">
        <v>100</v>
      </c>
      <c r="J313" s="13">
        <v>100</v>
      </c>
      <c r="K313" s="15">
        <f>MAX(ROUND(K312+IF(P312&lt;GLYCT3_MIN,-INCR_ALGO*IF(O312&gt;10,2,1),0)+IF(AND(P312&gt;=GLYCT3_MAX,P311&gt;=GLYCT3_MAX,P310&gt;=GLYCT3_MAX),INCR_ALGO*IF(O312&gt;10,2,1),0),2),0)</f>
        <v>1</v>
      </c>
      <c r="L313" s="15">
        <v>0</v>
      </c>
      <c r="M313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13" s="20">
        <f>Tableau25[[#This Row],[Algo (M)]]*Tableau25[[#This Row],[Glucides (M)]]/10</f>
        <v>0</v>
      </c>
      <c r="O313" s="20">
        <f>ROUND(2*Tableau25[[#This Row],[Calcul NR (M)]],0)/2+Tableau25[[#This Row],[Correction (M)]]</f>
        <v>0</v>
      </c>
      <c r="P313" s="13">
        <v>100</v>
      </c>
      <c r="Q313" s="18">
        <v>100</v>
      </c>
      <c r="R313" s="16">
        <f>MAX(ROUND(R312+IF(X312&lt;GLYCT3_MIN,-INCR_ALGO*IF(V312&gt;10,2,1),0)+IF(AND(X312&gt;GLYCT3_MAX,X311&gt;GLYCT3_MAX,X310&gt;GLYCT3_MAX),INCR_ALGO*IF(V312&gt;10,2,1),0),2),0)</f>
        <v>1</v>
      </c>
      <c r="S313" s="16">
        <v>0</v>
      </c>
      <c r="T313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13" s="21">
        <f>Tableau25[[#This Row],[Algo (S)]]*Tableau25[[#This Row],[Glucides (S)]]/10</f>
        <v>0</v>
      </c>
      <c r="V313" s="21">
        <f>ROUND(2*Tableau25[[#This Row],[Calcul NR (S)]],0)/2+Tableau25[[#This Row],[Correction (S)]]</f>
        <v>0</v>
      </c>
      <c r="W313" s="16">
        <v>10</v>
      </c>
      <c r="X313" s="18">
        <v>100</v>
      </c>
      <c r="Y313" s="21"/>
      <c r="Z313" s="22"/>
    </row>
    <row r="314" spans="1:26" x14ac:dyDescent="0.3">
      <c r="A314" s="36" t="s">
        <v>29</v>
      </c>
      <c r="B314" s="37">
        <v>45603</v>
      </c>
      <c r="C314" s="11">
        <v>100</v>
      </c>
      <c r="D314" s="19">
        <f>MAX(ROUND(D313+IF(I313&lt;GLYCT3_MIN,-INCR_ALGO*IF(H313&gt;10,2,1),0)+IF(AND(I313&gt;=GLYCT3_MAX,I312&gt;=GLYCT3_MAX,I311&gt;=GLYCT3_MAX),INCR_ALGO*IF(H313&gt;10,2,1),0),2),0)</f>
        <v>1</v>
      </c>
      <c r="E314" s="14">
        <v>0</v>
      </c>
      <c r="F314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14" s="29">
        <f>Tableau25[[#This Row],[Algo]]*Tableau25[[#This Row],[Glucides]]/10</f>
        <v>0</v>
      </c>
      <c r="H314" s="19">
        <f>ROUND(2*Tableau25[[#This Row],[Calcul NR]],0)/2+Tableau25[[#This Row],[Correction]]</f>
        <v>0</v>
      </c>
      <c r="I314" s="11">
        <v>100</v>
      </c>
      <c r="J314" s="13">
        <v>100</v>
      </c>
      <c r="K314" s="15">
        <f>MAX(ROUND(K313+IF(P313&lt;GLYCT3_MIN,-INCR_ALGO*IF(O313&gt;10,2,1),0)+IF(AND(P313&gt;=GLYCT3_MAX,P312&gt;=GLYCT3_MAX,P311&gt;=GLYCT3_MAX),INCR_ALGO*IF(O313&gt;10,2,1),0),2),0)</f>
        <v>1</v>
      </c>
      <c r="L314" s="15">
        <v>0</v>
      </c>
      <c r="M314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14" s="20">
        <f>Tableau25[[#This Row],[Algo (M)]]*Tableau25[[#This Row],[Glucides (M)]]/10</f>
        <v>0</v>
      </c>
      <c r="O314" s="20">
        <f>ROUND(2*Tableau25[[#This Row],[Calcul NR (M)]],0)/2+Tableau25[[#This Row],[Correction (M)]]</f>
        <v>0</v>
      </c>
      <c r="P314" s="13">
        <v>100</v>
      </c>
      <c r="Q314" s="18">
        <v>100</v>
      </c>
      <c r="R314" s="16">
        <f>MAX(ROUND(R313+IF(X313&lt;GLYCT3_MIN,-INCR_ALGO*IF(V313&gt;10,2,1),0)+IF(AND(X313&gt;GLYCT3_MAX,X312&gt;GLYCT3_MAX,X311&gt;GLYCT3_MAX),INCR_ALGO*IF(V313&gt;10,2,1),0),2),0)</f>
        <v>1</v>
      </c>
      <c r="S314" s="16">
        <v>0</v>
      </c>
      <c r="T314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14" s="21">
        <f>Tableau25[[#This Row],[Algo (S)]]*Tableau25[[#This Row],[Glucides (S)]]/10</f>
        <v>0</v>
      </c>
      <c r="V314" s="21">
        <f>ROUND(2*Tableau25[[#This Row],[Calcul NR (S)]],0)/2+Tableau25[[#This Row],[Correction (S)]]</f>
        <v>0</v>
      </c>
      <c r="W314" s="16">
        <v>10</v>
      </c>
      <c r="X314" s="18">
        <v>100</v>
      </c>
      <c r="Y314" s="21"/>
      <c r="Z314" s="22"/>
    </row>
    <row r="315" spans="1:26" x14ac:dyDescent="0.3">
      <c r="A315" s="36" t="s">
        <v>30</v>
      </c>
      <c r="B315" s="37">
        <v>45604</v>
      </c>
      <c r="C315" s="11">
        <v>100</v>
      </c>
      <c r="D315" s="19">
        <f>MAX(ROUND(D314+IF(I314&lt;GLYCT3_MIN,-INCR_ALGO*IF(H314&gt;10,2,1),0)+IF(AND(I314&gt;=GLYCT3_MAX,I313&gt;=GLYCT3_MAX,I312&gt;=GLYCT3_MAX),INCR_ALGO*IF(H314&gt;10,2,1),0),2),0)</f>
        <v>1</v>
      </c>
      <c r="E315" s="14">
        <v>0</v>
      </c>
      <c r="F315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15" s="29">
        <f>Tableau25[[#This Row],[Algo]]*Tableau25[[#This Row],[Glucides]]/10</f>
        <v>0</v>
      </c>
      <c r="H315" s="19">
        <f>ROUND(2*Tableau25[[#This Row],[Calcul NR]],0)/2+Tableau25[[#This Row],[Correction]]</f>
        <v>0</v>
      </c>
      <c r="I315" s="11">
        <v>100</v>
      </c>
      <c r="J315" s="13">
        <v>100</v>
      </c>
      <c r="K315" s="15">
        <f>MAX(ROUND(K314+IF(P314&lt;GLYCT3_MIN,-INCR_ALGO*IF(O314&gt;10,2,1),0)+IF(AND(P314&gt;=GLYCT3_MAX,P313&gt;=GLYCT3_MAX,P312&gt;=GLYCT3_MAX),INCR_ALGO*IF(O314&gt;10,2,1),0),2),0)</f>
        <v>1</v>
      </c>
      <c r="L315" s="15">
        <v>0</v>
      </c>
      <c r="M315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15" s="20">
        <f>Tableau25[[#This Row],[Algo (M)]]*Tableau25[[#This Row],[Glucides (M)]]/10</f>
        <v>0</v>
      </c>
      <c r="O315" s="20">
        <f>ROUND(2*Tableau25[[#This Row],[Calcul NR (M)]],0)/2+Tableau25[[#This Row],[Correction (M)]]</f>
        <v>0</v>
      </c>
      <c r="P315" s="13">
        <v>100</v>
      </c>
      <c r="Q315" s="18">
        <v>100</v>
      </c>
      <c r="R315" s="16">
        <f>MAX(ROUND(R314+IF(X314&lt;GLYCT3_MIN,-INCR_ALGO*IF(V314&gt;10,2,1),0)+IF(AND(X314&gt;GLYCT3_MAX,X313&gt;GLYCT3_MAX,X312&gt;GLYCT3_MAX),INCR_ALGO*IF(V314&gt;10,2,1),0),2),0)</f>
        <v>1</v>
      </c>
      <c r="S315" s="16">
        <v>0</v>
      </c>
      <c r="T315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15" s="21">
        <f>Tableau25[[#This Row],[Algo (S)]]*Tableau25[[#This Row],[Glucides (S)]]/10</f>
        <v>0</v>
      </c>
      <c r="V315" s="21">
        <f>ROUND(2*Tableau25[[#This Row],[Calcul NR (S)]],0)/2+Tableau25[[#This Row],[Correction (S)]]</f>
        <v>0</v>
      </c>
      <c r="W315" s="16">
        <v>10</v>
      </c>
      <c r="X315" s="18">
        <v>100</v>
      </c>
      <c r="Y315" s="21"/>
      <c r="Z315" s="22"/>
    </row>
    <row r="316" spans="1:26" x14ac:dyDescent="0.3">
      <c r="A316" s="36" t="s">
        <v>31</v>
      </c>
      <c r="B316" s="37">
        <v>45605</v>
      </c>
      <c r="C316" s="11">
        <v>100</v>
      </c>
      <c r="D316" s="19">
        <f>MAX(ROUND(D315+IF(I315&lt;GLYCT3_MIN,-INCR_ALGO*IF(H315&gt;10,2,1),0)+IF(AND(I315&gt;=GLYCT3_MAX,I314&gt;=GLYCT3_MAX,I313&gt;=GLYCT3_MAX),INCR_ALGO*IF(H315&gt;10,2,1),0),2),0)</f>
        <v>1</v>
      </c>
      <c r="E316" s="14">
        <v>0</v>
      </c>
      <c r="F316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16" s="29">
        <f>Tableau25[[#This Row],[Algo]]*Tableau25[[#This Row],[Glucides]]/10</f>
        <v>0</v>
      </c>
      <c r="H316" s="19">
        <f>ROUND(2*Tableau25[[#This Row],[Calcul NR]],0)/2+Tableau25[[#This Row],[Correction]]</f>
        <v>0</v>
      </c>
      <c r="I316" s="11">
        <v>100</v>
      </c>
      <c r="J316" s="13">
        <v>100</v>
      </c>
      <c r="K316" s="15">
        <f>MAX(ROUND(K315+IF(P315&lt;GLYCT3_MIN,-INCR_ALGO*IF(O315&gt;10,2,1),0)+IF(AND(P315&gt;=GLYCT3_MAX,P314&gt;=GLYCT3_MAX,P313&gt;=GLYCT3_MAX),INCR_ALGO*IF(O315&gt;10,2,1),0),2),0)</f>
        <v>1</v>
      </c>
      <c r="L316" s="15">
        <v>0</v>
      </c>
      <c r="M316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16" s="20">
        <f>Tableau25[[#This Row],[Algo (M)]]*Tableau25[[#This Row],[Glucides (M)]]/10</f>
        <v>0</v>
      </c>
      <c r="O316" s="20">
        <f>ROUND(2*Tableau25[[#This Row],[Calcul NR (M)]],0)/2+Tableau25[[#This Row],[Correction (M)]]</f>
        <v>0</v>
      </c>
      <c r="P316" s="13">
        <v>100</v>
      </c>
      <c r="Q316" s="18">
        <v>100</v>
      </c>
      <c r="R316" s="16">
        <f>MAX(ROUND(R315+IF(X315&lt;GLYCT3_MIN,-INCR_ALGO*IF(V315&gt;10,2,1),0)+IF(AND(X315&gt;GLYCT3_MAX,X314&gt;GLYCT3_MAX,X313&gt;GLYCT3_MAX),INCR_ALGO*IF(V315&gt;10,2,1),0),2),0)</f>
        <v>1</v>
      </c>
      <c r="S316" s="16">
        <v>0</v>
      </c>
      <c r="T316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16" s="21">
        <f>Tableau25[[#This Row],[Algo (S)]]*Tableau25[[#This Row],[Glucides (S)]]/10</f>
        <v>0</v>
      </c>
      <c r="V316" s="21">
        <f>ROUND(2*Tableau25[[#This Row],[Calcul NR (S)]],0)/2+Tableau25[[#This Row],[Correction (S)]]</f>
        <v>0</v>
      </c>
      <c r="W316" s="16">
        <v>10</v>
      </c>
      <c r="X316" s="18">
        <v>100</v>
      </c>
      <c r="Y316" s="21"/>
      <c r="Z316" s="22"/>
    </row>
    <row r="317" spans="1:26" x14ac:dyDescent="0.3">
      <c r="A317" s="36" t="s">
        <v>32</v>
      </c>
      <c r="B317" s="37">
        <v>45606</v>
      </c>
      <c r="C317" s="11">
        <v>100</v>
      </c>
      <c r="D317" s="19">
        <f>MAX(ROUND(D316+IF(I316&lt;GLYCT3_MIN,-INCR_ALGO*IF(H316&gt;10,2,1),0)+IF(AND(I316&gt;=GLYCT3_MAX,I315&gt;=GLYCT3_MAX,I314&gt;=GLYCT3_MAX),INCR_ALGO*IF(H316&gt;10,2,1),0),2),0)</f>
        <v>1</v>
      </c>
      <c r="E317" s="14">
        <v>0</v>
      </c>
      <c r="F317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17" s="29">
        <f>Tableau25[[#This Row],[Algo]]*Tableau25[[#This Row],[Glucides]]/10</f>
        <v>0</v>
      </c>
      <c r="H317" s="19">
        <f>ROUND(2*Tableau25[[#This Row],[Calcul NR]],0)/2+Tableau25[[#This Row],[Correction]]</f>
        <v>0</v>
      </c>
      <c r="I317" s="11">
        <v>100</v>
      </c>
      <c r="J317" s="13">
        <v>100</v>
      </c>
      <c r="K317" s="15">
        <f>MAX(ROUND(K316+IF(P316&lt;GLYCT3_MIN,-INCR_ALGO*IF(O316&gt;10,2,1),0)+IF(AND(P316&gt;=GLYCT3_MAX,P315&gt;=GLYCT3_MAX,P314&gt;=GLYCT3_MAX),INCR_ALGO*IF(O316&gt;10,2,1),0),2),0)</f>
        <v>1</v>
      </c>
      <c r="L317" s="15">
        <v>0</v>
      </c>
      <c r="M317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17" s="20">
        <f>Tableau25[[#This Row],[Algo (M)]]*Tableau25[[#This Row],[Glucides (M)]]/10</f>
        <v>0</v>
      </c>
      <c r="O317" s="20">
        <f>ROUND(2*Tableau25[[#This Row],[Calcul NR (M)]],0)/2+Tableau25[[#This Row],[Correction (M)]]</f>
        <v>0</v>
      </c>
      <c r="P317" s="13">
        <v>100</v>
      </c>
      <c r="Q317" s="18">
        <v>100</v>
      </c>
      <c r="R317" s="16">
        <f>MAX(ROUND(R316+IF(X316&lt;GLYCT3_MIN,-INCR_ALGO*IF(V316&gt;10,2,1),0)+IF(AND(X316&gt;GLYCT3_MAX,X315&gt;GLYCT3_MAX,X314&gt;GLYCT3_MAX),INCR_ALGO*IF(V316&gt;10,2,1),0),2),0)</f>
        <v>1</v>
      </c>
      <c r="S317" s="16">
        <v>0</v>
      </c>
      <c r="T317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17" s="21">
        <f>Tableau25[[#This Row],[Algo (S)]]*Tableau25[[#This Row],[Glucides (S)]]/10</f>
        <v>0</v>
      </c>
      <c r="V317" s="21">
        <f>ROUND(2*Tableau25[[#This Row],[Calcul NR (S)]],0)/2+Tableau25[[#This Row],[Correction (S)]]</f>
        <v>0</v>
      </c>
      <c r="W317" s="16">
        <v>10</v>
      </c>
      <c r="X317" s="18">
        <v>100</v>
      </c>
      <c r="Y317" s="21"/>
      <c r="Z317" s="22"/>
    </row>
    <row r="318" spans="1:26" x14ac:dyDescent="0.3">
      <c r="A318" s="36" t="s">
        <v>28</v>
      </c>
      <c r="B318" s="37">
        <v>45607</v>
      </c>
      <c r="C318" s="11">
        <v>100</v>
      </c>
      <c r="D318" s="19">
        <f>MAX(ROUND(D317+IF(I317&lt;GLYCT3_MIN,-INCR_ALGO*IF(H317&gt;10,2,1),0)+IF(AND(I317&gt;=GLYCT3_MAX,I316&gt;=GLYCT3_MAX,I315&gt;=GLYCT3_MAX),INCR_ALGO*IF(H317&gt;10,2,1),0),2),0)</f>
        <v>1</v>
      </c>
      <c r="E318" s="14">
        <v>0</v>
      </c>
      <c r="F318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18" s="29">
        <f>Tableau25[[#This Row],[Algo]]*Tableau25[[#This Row],[Glucides]]/10</f>
        <v>0</v>
      </c>
      <c r="H318" s="19">
        <f>ROUND(2*Tableau25[[#This Row],[Calcul NR]],0)/2+Tableau25[[#This Row],[Correction]]</f>
        <v>0</v>
      </c>
      <c r="I318" s="11">
        <v>100</v>
      </c>
      <c r="J318" s="13">
        <v>100</v>
      </c>
      <c r="K318" s="15">
        <f>MAX(ROUND(K317+IF(P317&lt;GLYCT3_MIN,-INCR_ALGO*IF(O317&gt;10,2,1),0)+IF(AND(P317&gt;=GLYCT3_MAX,P316&gt;=GLYCT3_MAX,P315&gt;=GLYCT3_MAX),INCR_ALGO*IF(O317&gt;10,2,1),0),2),0)</f>
        <v>1</v>
      </c>
      <c r="L318" s="15">
        <v>0</v>
      </c>
      <c r="M318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18" s="20">
        <f>Tableau25[[#This Row],[Algo (M)]]*Tableau25[[#This Row],[Glucides (M)]]/10</f>
        <v>0</v>
      </c>
      <c r="O318" s="20">
        <f>ROUND(2*Tableau25[[#This Row],[Calcul NR (M)]],0)/2+Tableau25[[#This Row],[Correction (M)]]</f>
        <v>0</v>
      </c>
      <c r="P318" s="13">
        <v>100</v>
      </c>
      <c r="Q318" s="18">
        <v>100</v>
      </c>
      <c r="R318" s="16">
        <f>MAX(ROUND(R317+IF(X317&lt;GLYCT3_MIN,-INCR_ALGO*IF(V317&gt;10,2,1),0)+IF(AND(X317&gt;GLYCT3_MAX,X316&gt;GLYCT3_MAX,X315&gt;GLYCT3_MAX),INCR_ALGO*IF(V317&gt;10,2,1),0),2),0)</f>
        <v>1</v>
      </c>
      <c r="S318" s="16">
        <v>0</v>
      </c>
      <c r="T318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18" s="21">
        <f>Tableau25[[#This Row],[Algo (S)]]*Tableau25[[#This Row],[Glucides (S)]]/10</f>
        <v>0</v>
      </c>
      <c r="V318" s="21">
        <f>ROUND(2*Tableau25[[#This Row],[Calcul NR (S)]],0)/2+Tableau25[[#This Row],[Correction (S)]]</f>
        <v>0</v>
      </c>
      <c r="W318" s="16">
        <v>10</v>
      </c>
      <c r="X318" s="18">
        <v>100</v>
      </c>
      <c r="Y318" s="21"/>
      <c r="Z318" s="22"/>
    </row>
    <row r="319" spans="1:26" x14ac:dyDescent="0.3">
      <c r="A319" s="36" t="s">
        <v>27</v>
      </c>
      <c r="B319" s="37">
        <v>45608</v>
      </c>
      <c r="C319" s="11">
        <v>100</v>
      </c>
      <c r="D319" s="19">
        <f>MAX(ROUND(D318+IF(I318&lt;GLYCT3_MIN,-INCR_ALGO*IF(H318&gt;10,2,1),0)+IF(AND(I318&gt;=GLYCT3_MAX,I317&gt;=GLYCT3_MAX,I316&gt;=GLYCT3_MAX),INCR_ALGO*IF(H318&gt;10,2,1),0),2),0)</f>
        <v>1</v>
      </c>
      <c r="E319" s="14">
        <v>0</v>
      </c>
      <c r="F319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19" s="29">
        <f>Tableau25[[#This Row],[Algo]]*Tableau25[[#This Row],[Glucides]]/10</f>
        <v>0</v>
      </c>
      <c r="H319" s="19">
        <f>ROUND(2*Tableau25[[#This Row],[Calcul NR]],0)/2+Tableau25[[#This Row],[Correction]]</f>
        <v>0</v>
      </c>
      <c r="I319" s="11">
        <v>100</v>
      </c>
      <c r="J319" s="13">
        <v>100</v>
      </c>
      <c r="K319" s="15">
        <f>MAX(ROUND(K318+IF(P318&lt;GLYCT3_MIN,-INCR_ALGO*IF(O318&gt;10,2,1),0)+IF(AND(P318&gt;=GLYCT3_MAX,P317&gt;=GLYCT3_MAX,P316&gt;=GLYCT3_MAX),INCR_ALGO*IF(O318&gt;10,2,1),0),2),0)</f>
        <v>1</v>
      </c>
      <c r="L319" s="15">
        <v>0</v>
      </c>
      <c r="M319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19" s="20">
        <f>Tableau25[[#This Row],[Algo (M)]]*Tableau25[[#This Row],[Glucides (M)]]/10</f>
        <v>0</v>
      </c>
      <c r="O319" s="20">
        <f>ROUND(2*Tableau25[[#This Row],[Calcul NR (M)]],0)/2+Tableau25[[#This Row],[Correction (M)]]</f>
        <v>0</v>
      </c>
      <c r="P319" s="13">
        <v>100</v>
      </c>
      <c r="Q319" s="18">
        <v>100</v>
      </c>
      <c r="R319" s="16">
        <f>MAX(ROUND(R318+IF(X318&lt;GLYCT3_MIN,-INCR_ALGO*IF(V318&gt;10,2,1),0)+IF(AND(X318&gt;GLYCT3_MAX,X317&gt;GLYCT3_MAX,X316&gt;GLYCT3_MAX),INCR_ALGO*IF(V318&gt;10,2,1),0),2),0)</f>
        <v>1</v>
      </c>
      <c r="S319" s="16">
        <v>0</v>
      </c>
      <c r="T319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19" s="21">
        <f>Tableau25[[#This Row],[Algo (S)]]*Tableau25[[#This Row],[Glucides (S)]]/10</f>
        <v>0</v>
      </c>
      <c r="V319" s="21">
        <f>ROUND(2*Tableau25[[#This Row],[Calcul NR (S)]],0)/2+Tableau25[[#This Row],[Correction (S)]]</f>
        <v>0</v>
      </c>
      <c r="W319" s="16">
        <v>10</v>
      </c>
      <c r="X319" s="18">
        <v>100</v>
      </c>
      <c r="Y319" s="21"/>
      <c r="Z319" s="22"/>
    </row>
    <row r="320" spans="1:26" x14ac:dyDescent="0.3">
      <c r="A320" s="36" t="s">
        <v>33</v>
      </c>
      <c r="B320" s="37">
        <v>45609</v>
      </c>
      <c r="C320" s="11">
        <v>100</v>
      </c>
      <c r="D320" s="19">
        <f>MAX(ROUND(D319+IF(I319&lt;GLYCT3_MIN,-INCR_ALGO*IF(H319&gt;10,2,1),0)+IF(AND(I319&gt;=GLYCT3_MAX,I318&gt;=GLYCT3_MAX,I317&gt;=GLYCT3_MAX),INCR_ALGO*IF(H319&gt;10,2,1),0),2),0)</f>
        <v>1</v>
      </c>
      <c r="E320" s="14">
        <v>0</v>
      </c>
      <c r="F320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20" s="29">
        <f>Tableau25[[#This Row],[Algo]]*Tableau25[[#This Row],[Glucides]]/10</f>
        <v>0</v>
      </c>
      <c r="H320" s="19">
        <f>ROUND(2*Tableau25[[#This Row],[Calcul NR]],0)/2+Tableau25[[#This Row],[Correction]]</f>
        <v>0</v>
      </c>
      <c r="I320" s="11">
        <v>100</v>
      </c>
      <c r="J320" s="13">
        <v>100</v>
      </c>
      <c r="K320" s="15">
        <f>MAX(ROUND(K319+IF(P319&lt;GLYCT3_MIN,-INCR_ALGO*IF(O319&gt;10,2,1),0)+IF(AND(P319&gt;=GLYCT3_MAX,P318&gt;=GLYCT3_MAX,P317&gt;=GLYCT3_MAX),INCR_ALGO*IF(O319&gt;10,2,1),0),2),0)</f>
        <v>1</v>
      </c>
      <c r="L320" s="15">
        <v>0</v>
      </c>
      <c r="M320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20" s="20">
        <f>Tableau25[[#This Row],[Algo (M)]]*Tableau25[[#This Row],[Glucides (M)]]/10</f>
        <v>0</v>
      </c>
      <c r="O320" s="20">
        <f>ROUND(2*Tableau25[[#This Row],[Calcul NR (M)]],0)/2+Tableau25[[#This Row],[Correction (M)]]</f>
        <v>0</v>
      </c>
      <c r="P320" s="13">
        <v>100</v>
      </c>
      <c r="Q320" s="18">
        <v>100</v>
      </c>
      <c r="R320" s="16">
        <f>MAX(ROUND(R319+IF(X319&lt;GLYCT3_MIN,-INCR_ALGO*IF(V319&gt;10,2,1),0)+IF(AND(X319&gt;GLYCT3_MAX,X318&gt;GLYCT3_MAX,X317&gt;GLYCT3_MAX),INCR_ALGO*IF(V319&gt;10,2,1),0),2),0)</f>
        <v>1</v>
      </c>
      <c r="S320" s="16">
        <v>0</v>
      </c>
      <c r="T320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20" s="21">
        <f>Tableau25[[#This Row],[Algo (S)]]*Tableau25[[#This Row],[Glucides (S)]]/10</f>
        <v>0</v>
      </c>
      <c r="V320" s="21">
        <f>ROUND(2*Tableau25[[#This Row],[Calcul NR (S)]],0)/2+Tableau25[[#This Row],[Correction (S)]]</f>
        <v>0</v>
      </c>
      <c r="W320" s="16">
        <v>10</v>
      </c>
      <c r="X320" s="18">
        <v>100</v>
      </c>
      <c r="Y320" s="21"/>
      <c r="Z320" s="22"/>
    </row>
    <row r="321" spans="1:26" x14ac:dyDescent="0.3">
      <c r="A321" s="36" t="s">
        <v>29</v>
      </c>
      <c r="B321" s="37">
        <v>45610</v>
      </c>
      <c r="C321" s="11">
        <v>100</v>
      </c>
      <c r="D321" s="19">
        <f>MAX(ROUND(D320+IF(I320&lt;GLYCT3_MIN,-INCR_ALGO*IF(H320&gt;10,2,1),0)+IF(AND(I320&gt;=GLYCT3_MAX,I319&gt;=GLYCT3_MAX,I318&gt;=GLYCT3_MAX),INCR_ALGO*IF(H320&gt;10,2,1),0),2),0)</f>
        <v>1</v>
      </c>
      <c r="E321" s="14">
        <v>0</v>
      </c>
      <c r="F321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21" s="29">
        <f>Tableau25[[#This Row],[Algo]]*Tableau25[[#This Row],[Glucides]]/10</f>
        <v>0</v>
      </c>
      <c r="H321" s="19">
        <f>ROUND(2*Tableau25[[#This Row],[Calcul NR]],0)/2+Tableau25[[#This Row],[Correction]]</f>
        <v>0</v>
      </c>
      <c r="I321" s="11">
        <v>100</v>
      </c>
      <c r="J321" s="13">
        <v>100</v>
      </c>
      <c r="K321" s="15">
        <f>MAX(ROUND(K320+IF(P320&lt;GLYCT3_MIN,-INCR_ALGO*IF(O320&gt;10,2,1),0)+IF(AND(P320&gt;=GLYCT3_MAX,P319&gt;=GLYCT3_MAX,P318&gt;=GLYCT3_MAX),INCR_ALGO*IF(O320&gt;10,2,1),0),2),0)</f>
        <v>1</v>
      </c>
      <c r="L321" s="15">
        <v>0</v>
      </c>
      <c r="M321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21" s="20">
        <f>Tableau25[[#This Row],[Algo (M)]]*Tableau25[[#This Row],[Glucides (M)]]/10</f>
        <v>0</v>
      </c>
      <c r="O321" s="20">
        <f>ROUND(2*Tableau25[[#This Row],[Calcul NR (M)]],0)/2+Tableau25[[#This Row],[Correction (M)]]</f>
        <v>0</v>
      </c>
      <c r="P321" s="13">
        <v>100</v>
      </c>
      <c r="Q321" s="18">
        <v>100</v>
      </c>
      <c r="R321" s="16">
        <f>MAX(ROUND(R320+IF(X320&lt;GLYCT3_MIN,-INCR_ALGO*IF(V320&gt;10,2,1),0)+IF(AND(X320&gt;GLYCT3_MAX,X319&gt;GLYCT3_MAX,X318&gt;GLYCT3_MAX),INCR_ALGO*IF(V320&gt;10,2,1),0),2),0)</f>
        <v>1</v>
      </c>
      <c r="S321" s="16">
        <v>0</v>
      </c>
      <c r="T321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21" s="21">
        <f>Tableau25[[#This Row],[Algo (S)]]*Tableau25[[#This Row],[Glucides (S)]]/10</f>
        <v>0</v>
      </c>
      <c r="V321" s="21">
        <f>ROUND(2*Tableau25[[#This Row],[Calcul NR (S)]],0)/2+Tableau25[[#This Row],[Correction (S)]]</f>
        <v>0</v>
      </c>
      <c r="W321" s="16">
        <v>10</v>
      </c>
      <c r="X321" s="18">
        <v>100</v>
      </c>
      <c r="Y321" s="21"/>
      <c r="Z321" s="22"/>
    </row>
    <row r="322" spans="1:26" x14ac:dyDescent="0.3">
      <c r="A322" s="36" t="s">
        <v>30</v>
      </c>
      <c r="B322" s="37">
        <v>45611</v>
      </c>
      <c r="C322" s="11">
        <v>100</v>
      </c>
      <c r="D322" s="19">
        <f>MAX(ROUND(D321+IF(I321&lt;GLYCT3_MIN,-INCR_ALGO*IF(H321&gt;10,2,1),0)+IF(AND(I321&gt;=GLYCT3_MAX,I320&gt;=GLYCT3_MAX,I319&gt;=GLYCT3_MAX),INCR_ALGO*IF(H321&gt;10,2,1),0),2),0)</f>
        <v>1</v>
      </c>
      <c r="E322" s="14">
        <v>0</v>
      </c>
      <c r="F322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22" s="29">
        <f>Tableau25[[#This Row],[Algo]]*Tableau25[[#This Row],[Glucides]]/10</f>
        <v>0</v>
      </c>
      <c r="H322" s="19">
        <f>ROUND(2*Tableau25[[#This Row],[Calcul NR]],0)/2+Tableau25[[#This Row],[Correction]]</f>
        <v>0</v>
      </c>
      <c r="I322" s="11">
        <v>100</v>
      </c>
      <c r="J322" s="13">
        <v>100</v>
      </c>
      <c r="K322" s="15">
        <f>MAX(ROUND(K321+IF(P321&lt;GLYCT3_MIN,-INCR_ALGO*IF(O321&gt;10,2,1),0)+IF(AND(P321&gt;=GLYCT3_MAX,P320&gt;=GLYCT3_MAX,P319&gt;=GLYCT3_MAX),INCR_ALGO*IF(O321&gt;10,2,1),0),2),0)</f>
        <v>1</v>
      </c>
      <c r="L322" s="15">
        <v>0</v>
      </c>
      <c r="M322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22" s="20">
        <f>Tableau25[[#This Row],[Algo (M)]]*Tableau25[[#This Row],[Glucides (M)]]/10</f>
        <v>0</v>
      </c>
      <c r="O322" s="20">
        <f>ROUND(2*Tableau25[[#This Row],[Calcul NR (M)]],0)/2+Tableau25[[#This Row],[Correction (M)]]</f>
        <v>0</v>
      </c>
      <c r="P322" s="13">
        <v>100</v>
      </c>
      <c r="Q322" s="18">
        <v>100</v>
      </c>
      <c r="R322" s="16">
        <f>MAX(ROUND(R321+IF(X321&lt;GLYCT3_MIN,-INCR_ALGO*IF(V321&gt;10,2,1),0)+IF(AND(X321&gt;GLYCT3_MAX,X320&gt;GLYCT3_MAX,X319&gt;GLYCT3_MAX),INCR_ALGO*IF(V321&gt;10,2,1),0),2),0)</f>
        <v>1</v>
      </c>
      <c r="S322" s="16">
        <v>0</v>
      </c>
      <c r="T322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22" s="21">
        <f>Tableau25[[#This Row],[Algo (S)]]*Tableau25[[#This Row],[Glucides (S)]]/10</f>
        <v>0</v>
      </c>
      <c r="V322" s="21">
        <f>ROUND(2*Tableau25[[#This Row],[Calcul NR (S)]],0)/2+Tableau25[[#This Row],[Correction (S)]]</f>
        <v>0</v>
      </c>
      <c r="W322" s="16">
        <v>10</v>
      </c>
      <c r="X322" s="18">
        <v>100</v>
      </c>
      <c r="Y322" s="21"/>
      <c r="Z322" s="22"/>
    </row>
    <row r="323" spans="1:26" x14ac:dyDescent="0.3">
      <c r="A323" s="36" t="s">
        <v>31</v>
      </c>
      <c r="B323" s="37">
        <v>45612</v>
      </c>
      <c r="C323" s="11">
        <v>100</v>
      </c>
      <c r="D323" s="19">
        <f>MAX(ROUND(D322+IF(I322&lt;GLYCT3_MIN,-INCR_ALGO*IF(H322&gt;10,2,1),0)+IF(AND(I322&gt;=GLYCT3_MAX,I321&gt;=GLYCT3_MAX,I320&gt;=GLYCT3_MAX),INCR_ALGO*IF(H322&gt;10,2,1),0),2),0)</f>
        <v>1</v>
      </c>
      <c r="E323" s="14">
        <v>0</v>
      </c>
      <c r="F323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23" s="29">
        <f>Tableau25[[#This Row],[Algo]]*Tableau25[[#This Row],[Glucides]]/10</f>
        <v>0</v>
      </c>
      <c r="H323" s="19">
        <f>ROUND(2*Tableau25[[#This Row],[Calcul NR]],0)/2+Tableau25[[#This Row],[Correction]]</f>
        <v>0</v>
      </c>
      <c r="I323" s="11">
        <v>100</v>
      </c>
      <c r="J323" s="13">
        <v>100</v>
      </c>
      <c r="K323" s="15">
        <f>MAX(ROUND(K322+IF(P322&lt;GLYCT3_MIN,-INCR_ALGO*IF(O322&gt;10,2,1),0)+IF(AND(P322&gt;=GLYCT3_MAX,P321&gt;=GLYCT3_MAX,P320&gt;=GLYCT3_MAX),INCR_ALGO*IF(O322&gt;10,2,1),0),2),0)</f>
        <v>1</v>
      </c>
      <c r="L323" s="15">
        <v>0</v>
      </c>
      <c r="M323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23" s="20">
        <f>Tableau25[[#This Row],[Algo (M)]]*Tableau25[[#This Row],[Glucides (M)]]/10</f>
        <v>0</v>
      </c>
      <c r="O323" s="20">
        <f>ROUND(2*Tableau25[[#This Row],[Calcul NR (M)]],0)/2+Tableau25[[#This Row],[Correction (M)]]</f>
        <v>0</v>
      </c>
      <c r="P323" s="13">
        <v>100</v>
      </c>
      <c r="Q323" s="18">
        <v>100</v>
      </c>
      <c r="R323" s="16">
        <f>MAX(ROUND(R322+IF(X322&lt;GLYCT3_MIN,-INCR_ALGO*IF(V322&gt;10,2,1),0)+IF(AND(X322&gt;GLYCT3_MAX,X321&gt;GLYCT3_MAX,X320&gt;GLYCT3_MAX),INCR_ALGO*IF(V322&gt;10,2,1),0),2),0)</f>
        <v>1</v>
      </c>
      <c r="S323" s="16">
        <v>0</v>
      </c>
      <c r="T323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23" s="21">
        <f>Tableau25[[#This Row],[Algo (S)]]*Tableau25[[#This Row],[Glucides (S)]]/10</f>
        <v>0</v>
      </c>
      <c r="V323" s="21">
        <f>ROUND(2*Tableau25[[#This Row],[Calcul NR (S)]],0)/2+Tableau25[[#This Row],[Correction (S)]]</f>
        <v>0</v>
      </c>
      <c r="W323" s="16">
        <v>10</v>
      </c>
      <c r="X323" s="18">
        <v>100</v>
      </c>
      <c r="Y323" s="21"/>
      <c r="Z323" s="22"/>
    </row>
    <row r="324" spans="1:26" x14ac:dyDescent="0.3">
      <c r="A324" s="36" t="s">
        <v>32</v>
      </c>
      <c r="B324" s="37">
        <v>45613</v>
      </c>
      <c r="C324" s="11">
        <v>100</v>
      </c>
      <c r="D324" s="19">
        <f>MAX(ROUND(D323+IF(I323&lt;GLYCT3_MIN,-INCR_ALGO*IF(H323&gt;10,2,1),0)+IF(AND(I323&gt;=GLYCT3_MAX,I322&gt;=GLYCT3_MAX,I321&gt;=GLYCT3_MAX),INCR_ALGO*IF(H323&gt;10,2,1),0),2),0)</f>
        <v>1</v>
      </c>
      <c r="E324" s="14">
        <v>0</v>
      </c>
      <c r="F324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24" s="29">
        <f>Tableau25[[#This Row],[Algo]]*Tableau25[[#This Row],[Glucides]]/10</f>
        <v>0</v>
      </c>
      <c r="H324" s="19">
        <f>ROUND(2*Tableau25[[#This Row],[Calcul NR]],0)/2+Tableau25[[#This Row],[Correction]]</f>
        <v>0</v>
      </c>
      <c r="I324" s="11">
        <v>100</v>
      </c>
      <c r="J324" s="13">
        <v>100</v>
      </c>
      <c r="K324" s="15">
        <f>MAX(ROUND(K323+IF(P323&lt;GLYCT3_MIN,-INCR_ALGO*IF(O323&gt;10,2,1),0)+IF(AND(P323&gt;=GLYCT3_MAX,P322&gt;=GLYCT3_MAX,P321&gt;=GLYCT3_MAX),INCR_ALGO*IF(O323&gt;10,2,1),0),2),0)</f>
        <v>1</v>
      </c>
      <c r="L324" s="15">
        <v>0</v>
      </c>
      <c r="M324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24" s="20">
        <f>Tableau25[[#This Row],[Algo (M)]]*Tableau25[[#This Row],[Glucides (M)]]/10</f>
        <v>0</v>
      </c>
      <c r="O324" s="20">
        <f>ROUND(2*Tableau25[[#This Row],[Calcul NR (M)]],0)/2+Tableau25[[#This Row],[Correction (M)]]</f>
        <v>0</v>
      </c>
      <c r="P324" s="13">
        <v>100</v>
      </c>
      <c r="Q324" s="18">
        <v>100</v>
      </c>
      <c r="R324" s="16">
        <f>MAX(ROUND(R323+IF(X323&lt;GLYCT3_MIN,-INCR_ALGO*IF(V323&gt;10,2,1),0)+IF(AND(X323&gt;GLYCT3_MAX,X322&gt;GLYCT3_MAX,X321&gt;GLYCT3_MAX),INCR_ALGO*IF(V323&gt;10,2,1),0),2),0)</f>
        <v>1</v>
      </c>
      <c r="S324" s="16">
        <v>0</v>
      </c>
      <c r="T324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24" s="21">
        <f>Tableau25[[#This Row],[Algo (S)]]*Tableau25[[#This Row],[Glucides (S)]]/10</f>
        <v>0</v>
      </c>
      <c r="V324" s="21">
        <f>ROUND(2*Tableau25[[#This Row],[Calcul NR (S)]],0)/2+Tableau25[[#This Row],[Correction (S)]]</f>
        <v>0</v>
      </c>
      <c r="W324" s="16">
        <v>10</v>
      </c>
      <c r="X324" s="18">
        <v>100</v>
      </c>
      <c r="Y324" s="21"/>
      <c r="Z324" s="22"/>
    </row>
    <row r="325" spans="1:26" x14ac:dyDescent="0.3">
      <c r="A325" s="36" t="s">
        <v>28</v>
      </c>
      <c r="B325" s="37">
        <v>45614</v>
      </c>
      <c r="C325" s="11">
        <v>100</v>
      </c>
      <c r="D325" s="19">
        <f>MAX(ROUND(D324+IF(I324&lt;GLYCT3_MIN,-INCR_ALGO*IF(H324&gt;10,2,1),0)+IF(AND(I324&gt;=GLYCT3_MAX,I323&gt;=GLYCT3_MAX,I322&gt;=GLYCT3_MAX),INCR_ALGO*IF(H324&gt;10,2,1),0),2),0)</f>
        <v>1</v>
      </c>
      <c r="E325" s="14">
        <v>0</v>
      </c>
      <c r="F325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25" s="29">
        <f>Tableau25[[#This Row],[Algo]]*Tableau25[[#This Row],[Glucides]]/10</f>
        <v>0</v>
      </c>
      <c r="H325" s="19">
        <f>ROUND(2*Tableau25[[#This Row],[Calcul NR]],0)/2+Tableau25[[#This Row],[Correction]]</f>
        <v>0</v>
      </c>
      <c r="I325" s="11">
        <v>100</v>
      </c>
      <c r="J325" s="13">
        <v>100</v>
      </c>
      <c r="K325" s="15">
        <f>MAX(ROUND(K324+IF(P324&lt;GLYCT3_MIN,-INCR_ALGO*IF(O324&gt;10,2,1),0)+IF(AND(P324&gt;=GLYCT3_MAX,P323&gt;=GLYCT3_MAX,P322&gt;=GLYCT3_MAX),INCR_ALGO*IF(O324&gt;10,2,1),0),2),0)</f>
        <v>1</v>
      </c>
      <c r="L325" s="15">
        <v>0</v>
      </c>
      <c r="M325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25" s="20">
        <f>Tableau25[[#This Row],[Algo (M)]]*Tableau25[[#This Row],[Glucides (M)]]/10</f>
        <v>0</v>
      </c>
      <c r="O325" s="20">
        <f>ROUND(2*Tableau25[[#This Row],[Calcul NR (M)]],0)/2+Tableau25[[#This Row],[Correction (M)]]</f>
        <v>0</v>
      </c>
      <c r="P325" s="13">
        <v>100</v>
      </c>
      <c r="Q325" s="18">
        <v>100</v>
      </c>
      <c r="R325" s="16">
        <f>MAX(ROUND(R324+IF(X324&lt;GLYCT3_MIN,-INCR_ALGO*IF(V324&gt;10,2,1),0)+IF(AND(X324&gt;GLYCT3_MAX,X323&gt;GLYCT3_MAX,X322&gt;GLYCT3_MAX),INCR_ALGO*IF(V324&gt;10,2,1),0),2),0)</f>
        <v>1</v>
      </c>
      <c r="S325" s="16">
        <v>0</v>
      </c>
      <c r="T325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25" s="21">
        <f>Tableau25[[#This Row],[Algo (S)]]*Tableau25[[#This Row],[Glucides (S)]]/10</f>
        <v>0</v>
      </c>
      <c r="V325" s="21">
        <f>ROUND(2*Tableau25[[#This Row],[Calcul NR (S)]],0)/2+Tableau25[[#This Row],[Correction (S)]]</f>
        <v>0</v>
      </c>
      <c r="W325" s="16">
        <v>10</v>
      </c>
      <c r="X325" s="18">
        <v>100</v>
      </c>
      <c r="Y325" s="21"/>
      <c r="Z325" s="22"/>
    </row>
    <row r="326" spans="1:26" x14ac:dyDescent="0.3">
      <c r="A326" s="36" t="s">
        <v>27</v>
      </c>
      <c r="B326" s="37">
        <v>45615</v>
      </c>
      <c r="C326" s="11">
        <v>100</v>
      </c>
      <c r="D326" s="19">
        <f>MAX(ROUND(D325+IF(I325&lt;GLYCT3_MIN,-INCR_ALGO*IF(H325&gt;10,2,1),0)+IF(AND(I325&gt;=GLYCT3_MAX,I324&gt;=GLYCT3_MAX,I323&gt;=GLYCT3_MAX),INCR_ALGO*IF(H325&gt;10,2,1),0),2),0)</f>
        <v>1</v>
      </c>
      <c r="E326" s="14">
        <v>0</v>
      </c>
      <c r="F326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26" s="29">
        <f>Tableau25[[#This Row],[Algo]]*Tableau25[[#This Row],[Glucides]]/10</f>
        <v>0</v>
      </c>
      <c r="H326" s="19">
        <f>ROUND(2*Tableau25[[#This Row],[Calcul NR]],0)/2+Tableau25[[#This Row],[Correction]]</f>
        <v>0</v>
      </c>
      <c r="I326" s="11">
        <v>100</v>
      </c>
      <c r="J326" s="13">
        <v>100</v>
      </c>
      <c r="K326" s="15">
        <f>MAX(ROUND(K325+IF(P325&lt;GLYCT3_MIN,-INCR_ALGO*IF(O325&gt;10,2,1),0)+IF(AND(P325&gt;=GLYCT3_MAX,P324&gt;=GLYCT3_MAX,P323&gt;=GLYCT3_MAX),INCR_ALGO*IF(O325&gt;10,2,1),0),2),0)</f>
        <v>1</v>
      </c>
      <c r="L326" s="15">
        <v>0</v>
      </c>
      <c r="M326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26" s="20">
        <f>Tableau25[[#This Row],[Algo (M)]]*Tableau25[[#This Row],[Glucides (M)]]/10</f>
        <v>0</v>
      </c>
      <c r="O326" s="20">
        <f>ROUND(2*Tableau25[[#This Row],[Calcul NR (M)]],0)/2+Tableau25[[#This Row],[Correction (M)]]</f>
        <v>0</v>
      </c>
      <c r="P326" s="13">
        <v>100</v>
      </c>
      <c r="Q326" s="18">
        <v>100</v>
      </c>
      <c r="R326" s="16">
        <f>MAX(ROUND(R325+IF(X325&lt;GLYCT3_MIN,-INCR_ALGO*IF(V325&gt;10,2,1),0)+IF(AND(X325&gt;GLYCT3_MAX,X324&gt;GLYCT3_MAX,X323&gt;GLYCT3_MAX),INCR_ALGO*IF(V325&gt;10,2,1),0),2),0)</f>
        <v>1</v>
      </c>
      <c r="S326" s="16">
        <v>0</v>
      </c>
      <c r="T326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26" s="21">
        <f>Tableau25[[#This Row],[Algo (S)]]*Tableau25[[#This Row],[Glucides (S)]]/10</f>
        <v>0</v>
      </c>
      <c r="V326" s="21">
        <f>ROUND(2*Tableau25[[#This Row],[Calcul NR (S)]],0)/2+Tableau25[[#This Row],[Correction (S)]]</f>
        <v>0</v>
      </c>
      <c r="W326" s="16">
        <v>10</v>
      </c>
      <c r="X326" s="18">
        <v>100</v>
      </c>
      <c r="Y326" s="21"/>
      <c r="Z326" s="22"/>
    </row>
    <row r="327" spans="1:26" x14ac:dyDescent="0.3">
      <c r="A327" s="36" t="s">
        <v>33</v>
      </c>
      <c r="B327" s="37">
        <v>45616</v>
      </c>
      <c r="C327" s="11">
        <v>100</v>
      </c>
      <c r="D327" s="19">
        <f>MAX(ROUND(D326+IF(I326&lt;GLYCT3_MIN,-INCR_ALGO*IF(H326&gt;10,2,1),0)+IF(AND(I326&gt;=GLYCT3_MAX,I325&gt;=GLYCT3_MAX,I324&gt;=GLYCT3_MAX),INCR_ALGO*IF(H326&gt;10,2,1),0),2),0)</f>
        <v>1</v>
      </c>
      <c r="E327" s="14">
        <v>0</v>
      </c>
      <c r="F327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27" s="29">
        <f>Tableau25[[#This Row],[Algo]]*Tableau25[[#This Row],[Glucides]]/10</f>
        <v>0</v>
      </c>
      <c r="H327" s="19">
        <f>ROUND(2*Tableau25[[#This Row],[Calcul NR]],0)/2+Tableau25[[#This Row],[Correction]]</f>
        <v>0</v>
      </c>
      <c r="I327" s="11">
        <v>100</v>
      </c>
      <c r="J327" s="13">
        <v>100</v>
      </c>
      <c r="K327" s="15">
        <f>MAX(ROUND(K326+IF(P326&lt;GLYCT3_MIN,-INCR_ALGO*IF(O326&gt;10,2,1),0)+IF(AND(P326&gt;=GLYCT3_MAX,P325&gt;=GLYCT3_MAX,P324&gt;=GLYCT3_MAX),INCR_ALGO*IF(O326&gt;10,2,1),0),2),0)</f>
        <v>1</v>
      </c>
      <c r="L327" s="15">
        <v>0</v>
      </c>
      <c r="M327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27" s="20">
        <f>Tableau25[[#This Row],[Algo (M)]]*Tableau25[[#This Row],[Glucides (M)]]/10</f>
        <v>0</v>
      </c>
      <c r="O327" s="20">
        <f>ROUND(2*Tableau25[[#This Row],[Calcul NR (M)]],0)/2+Tableau25[[#This Row],[Correction (M)]]</f>
        <v>0</v>
      </c>
      <c r="P327" s="13">
        <v>100</v>
      </c>
      <c r="Q327" s="18">
        <v>100</v>
      </c>
      <c r="R327" s="16">
        <f>MAX(ROUND(R326+IF(X326&lt;GLYCT3_MIN,-INCR_ALGO*IF(V326&gt;10,2,1),0)+IF(AND(X326&gt;GLYCT3_MAX,X325&gt;GLYCT3_MAX,X324&gt;GLYCT3_MAX),INCR_ALGO*IF(V326&gt;10,2,1),0),2),0)</f>
        <v>1</v>
      </c>
      <c r="S327" s="16">
        <v>0</v>
      </c>
      <c r="T327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27" s="21">
        <f>Tableau25[[#This Row],[Algo (S)]]*Tableau25[[#This Row],[Glucides (S)]]/10</f>
        <v>0</v>
      </c>
      <c r="V327" s="21">
        <f>ROUND(2*Tableau25[[#This Row],[Calcul NR (S)]],0)/2+Tableau25[[#This Row],[Correction (S)]]</f>
        <v>0</v>
      </c>
      <c r="W327" s="16">
        <v>10</v>
      </c>
      <c r="X327" s="18">
        <v>100</v>
      </c>
      <c r="Y327" s="21"/>
      <c r="Z327" s="22"/>
    </row>
    <row r="328" spans="1:26" x14ac:dyDescent="0.3">
      <c r="A328" s="36" t="s">
        <v>29</v>
      </c>
      <c r="B328" s="37">
        <v>45617</v>
      </c>
      <c r="C328" s="11">
        <v>100</v>
      </c>
      <c r="D328" s="19">
        <f>MAX(ROUND(D327+IF(I327&lt;GLYCT3_MIN,-INCR_ALGO*IF(H327&gt;10,2,1),0)+IF(AND(I327&gt;=GLYCT3_MAX,I326&gt;=GLYCT3_MAX,I325&gt;=GLYCT3_MAX),INCR_ALGO*IF(H327&gt;10,2,1),0),2),0)</f>
        <v>1</v>
      </c>
      <c r="E328" s="14">
        <v>0</v>
      </c>
      <c r="F328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28" s="29">
        <f>Tableau25[[#This Row],[Algo]]*Tableau25[[#This Row],[Glucides]]/10</f>
        <v>0</v>
      </c>
      <c r="H328" s="19">
        <f>ROUND(2*Tableau25[[#This Row],[Calcul NR]],0)/2+Tableau25[[#This Row],[Correction]]</f>
        <v>0</v>
      </c>
      <c r="I328" s="11">
        <v>100</v>
      </c>
      <c r="J328" s="13">
        <v>100</v>
      </c>
      <c r="K328" s="15">
        <f>MAX(ROUND(K327+IF(P327&lt;GLYCT3_MIN,-INCR_ALGO*IF(O327&gt;10,2,1),0)+IF(AND(P327&gt;=GLYCT3_MAX,P326&gt;=GLYCT3_MAX,P325&gt;=GLYCT3_MAX),INCR_ALGO*IF(O327&gt;10,2,1),0),2),0)</f>
        <v>1</v>
      </c>
      <c r="L328" s="15">
        <v>0</v>
      </c>
      <c r="M328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28" s="20">
        <f>Tableau25[[#This Row],[Algo (M)]]*Tableau25[[#This Row],[Glucides (M)]]/10</f>
        <v>0</v>
      </c>
      <c r="O328" s="20">
        <f>ROUND(2*Tableau25[[#This Row],[Calcul NR (M)]],0)/2+Tableau25[[#This Row],[Correction (M)]]</f>
        <v>0</v>
      </c>
      <c r="P328" s="13">
        <v>100</v>
      </c>
      <c r="Q328" s="18">
        <v>100</v>
      </c>
      <c r="R328" s="16">
        <f>MAX(ROUND(R327+IF(X327&lt;GLYCT3_MIN,-INCR_ALGO*IF(V327&gt;10,2,1),0)+IF(AND(X327&gt;GLYCT3_MAX,X326&gt;GLYCT3_MAX,X325&gt;GLYCT3_MAX),INCR_ALGO*IF(V327&gt;10,2,1),0),2),0)</f>
        <v>1</v>
      </c>
      <c r="S328" s="16">
        <v>0</v>
      </c>
      <c r="T328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28" s="21">
        <f>Tableau25[[#This Row],[Algo (S)]]*Tableau25[[#This Row],[Glucides (S)]]/10</f>
        <v>0</v>
      </c>
      <c r="V328" s="21">
        <f>ROUND(2*Tableau25[[#This Row],[Calcul NR (S)]],0)/2+Tableau25[[#This Row],[Correction (S)]]</f>
        <v>0</v>
      </c>
      <c r="W328" s="16">
        <v>10</v>
      </c>
      <c r="X328" s="18">
        <v>100</v>
      </c>
      <c r="Y328" s="21"/>
      <c r="Z328" s="22"/>
    </row>
    <row r="329" spans="1:26" x14ac:dyDescent="0.3">
      <c r="A329" s="36" t="s">
        <v>30</v>
      </c>
      <c r="B329" s="37">
        <v>45618</v>
      </c>
      <c r="C329" s="11">
        <v>100</v>
      </c>
      <c r="D329" s="19">
        <f>MAX(ROUND(D328+IF(I328&lt;GLYCT3_MIN,-INCR_ALGO*IF(H328&gt;10,2,1),0)+IF(AND(I328&gt;=GLYCT3_MAX,I327&gt;=GLYCT3_MAX,I326&gt;=GLYCT3_MAX),INCR_ALGO*IF(H328&gt;10,2,1),0),2),0)</f>
        <v>1</v>
      </c>
      <c r="E329" s="14">
        <v>0</v>
      </c>
      <c r="F329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29" s="29">
        <f>Tableau25[[#This Row],[Algo]]*Tableau25[[#This Row],[Glucides]]/10</f>
        <v>0</v>
      </c>
      <c r="H329" s="19">
        <f>ROUND(2*Tableau25[[#This Row],[Calcul NR]],0)/2+Tableau25[[#This Row],[Correction]]</f>
        <v>0</v>
      </c>
      <c r="I329" s="11">
        <v>100</v>
      </c>
      <c r="J329" s="13">
        <v>100</v>
      </c>
      <c r="K329" s="15">
        <f>MAX(ROUND(K328+IF(P328&lt;GLYCT3_MIN,-INCR_ALGO*IF(O328&gt;10,2,1),0)+IF(AND(P328&gt;=GLYCT3_MAX,P327&gt;=GLYCT3_MAX,P326&gt;=GLYCT3_MAX),INCR_ALGO*IF(O328&gt;10,2,1),0),2),0)</f>
        <v>1</v>
      </c>
      <c r="L329" s="15">
        <v>0</v>
      </c>
      <c r="M329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29" s="20">
        <f>Tableau25[[#This Row],[Algo (M)]]*Tableau25[[#This Row],[Glucides (M)]]/10</f>
        <v>0</v>
      </c>
      <c r="O329" s="20">
        <f>ROUND(2*Tableau25[[#This Row],[Calcul NR (M)]],0)/2+Tableau25[[#This Row],[Correction (M)]]</f>
        <v>0</v>
      </c>
      <c r="P329" s="13">
        <v>100</v>
      </c>
      <c r="Q329" s="18">
        <v>100</v>
      </c>
      <c r="R329" s="16">
        <f>MAX(ROUND(R328+IF(X328&lt;GLYCT3_MIN,-INCR_ALGO*IF(V328&gt;10,2,1),0)+IF(AND(X328&gt;GLYCT3_MAX,X327&gt;GLYCT3_MAX,X326&gt;GLYCT3_MAX),INCR_ALGO*IF(V328&gt;10,2,1),0),2),0)</f>
        <v>1</v>
      </c>
      <c r="S329" s="16">
        <v>0</v>
      </c>
      <c r="T329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29" s="21">
        <f>Tableau25[[#This Row],[Algo (S)]]*Tableau25[[#This Row],[Glucides (S)]]/10</f>
        <v>0</v>
      </c>
      <c r="V329" s="21">
        <f>ROUND(2*Tableau25[[#This Row],[Calcul NR (S)]],0)/2+Tableau25[[#This Row],[Correction (S)]]</f>
        <v>0</v>
      </c>
      <c r="W329" s="16">
        <v>10</v>
      </c>
      <c r="X329" s="18">
        <v>100</v>
      </c>
      <c r="Y329" s="21"/>
      <c r="Z329" s="22"/>
    </row>
    <row r="330" spans="1:26" x14ac:dyDescent="0.3">
      <c r="A330" s="36" t="s">
        <v>31</v>
      </c>
      <c r="B330" s="37">
        <v>45619</v>
      </c>
      <c r="C330" s="11">
        <v>100</v>
      </c>
      <c r="D330" s="19">
        <f>MAX(ROUND(D329+IF(I329&lt;GLYCT3_MIN,-INCR_ALGO*IF(H329&gt;10,2,1),0)+IF(AND(I329&gt;=GLYCT3_MAX,I328&gt;=GLYCT3_MAX,I327&gt;=GLYCT3_MAX),INCR_ALGO*IF(H329&gt;10,2,1),0),2),0)</f>
        <v>1</v>
      </c>
      <c r="E330" s="14">
        <v>0</v>
      </c>
      <c r="F330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30" s="29">
        <f>Tableau25[[#This Row],[Algo]]*Tableau25[[#This Row],[Glucides]]/10</f>
        <v>0</v>
      </c>
      <c r="H330" s="19">
        <f>ROUND(2*Tableau25[[#This Row],[Calcul NR]],0)/2+Tableau25[[#This Row],[Correction]]</f>
        <v>0</v>
      </c>
      <c r="I330" s="11">
        <v>100</v>
      </c>
      <c r="J330" s="13">
        <v>100</v>
      </c>
      <c r="K330" s="15">
        <f>MAX(ROUND(K329+IF(P329&lt;GLYCT3_MIN,-INCR_ALGO*IF(O329&gt;10,2,1),0)+IF(AND(P329&gt;=GLYCT3_MAX,P328&gt;=GLYCT3_MAX,P327&gt;=GLYCT3_MAX),INCR_ALGO*IF(O329&gt;10,2,1),0),2),0)</f>
        <v>1</v>
      </c>
      <c r="L330" s="15">
        <v>0</v>
      </c>
      <c r="M330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30" s="20">
        <f>Tableau25[[#This Row],[Algo (M)]]*Tableau25[[#This Row],[Glucides (M)]]/10</f>
        <v>0</v>
      </c>
      <c r="O330" s="20">
        <f>ROUND(2*Tableau25[[#This Row],[Calcul NR (M)]],0)/2+Tableau25[[#This Row],[Correction (M)]]</f>
        <v>0</v>
      </c>
      <c r="P330" s="13">
        <v>100</v>
      </c>
      <c r="Q330" s="18">
        <v>100</v>
      </c>
      <c r="R330" s="16">
        <f>MAX(ROUND(R329+IF(X329&lt;GLYCT3_MIN,-INCR_ALGO*IF(V329&gt;10,2,1),0)+IF(AND(X329&gt;GLYCT3_MAX,X328&gt;GLYCT3_MAX,X327&gt;GLYCT3_MAX),INCR_ALGO*IF(V329&gt;10,2,1),0),2),0)</f>
        <v>1</v>
      </c>
      <c r="S330" s="16">
        <v>0</v>
      </c>
      <c r="T330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30" s="21">
        <f>Tableau25[[#This Row],[Algo (S)]]*Tableau25[[#This Row],[Glucides (S)]]/10</f>
        <v>0</v>
      </c>
      <c r="V330" s="21">
        <f>ROUND(2*Tableau25[[#This Row],[Calcul NR (S)]],0)/2+Tableau25[[#This Row],[Correction (S)]]</f>
        <v>0</v>
      </c>
      <c r="W330" s="16">
        <v>10</v>
      </c>
      <c r="X330" s="18">
        <v>100</v>
      </c>
      <c r="Y330" s="21"/>
      <c r="Z330" s="22"/>
    </row>
    <row r="331" spans="1:26" x14ac:dyDescent="0.3">
      <c r="A331" s="36" t="s">
        <v>32</v>
      </c>
      <c r="B331" s="37">
        <v>45620</v>
      </c>
      <c r="C331" s="11">
        <v>100</v>
      </c>
      <c r="D331" s="19">
        <f>MAX(ROUND(D330+IF(I330&lt;GLYCT3_MIN,-INCR_ALGO*IF(H330&gt;10,2,1),0)+IF(AND(I330&gt;=GLYCT3_MAX,I329&gt;=GLYCT3_MAX,I328&gt;=GLYCT3_MAX),INCR_ALGO*IF(H330&gt;10,2,1),0),2),0)</f>
        <v>1</v>
      </c>
      <c r="E331" s="14">
        <v>0</v>
      </c>
      <c r="F331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31" s="29">
        <f>Tableau25[[#This Row],[Algo]]*Tableau25[[#This Row],[Glucides]]/10</f>
        <v>0</v>
      </c>
      <c r="H331" s="19">
        <f>ROUND(2*Tableau25[[#This Row],[Calcul NR]],0)/2+Tableau25[[#This Row],[Correction]]</f>
        <v>0</v>
      </c>
      <c r="I331" s="11">
        <v>100</v>
      </c>
      <c r="J331" s="13">
        <v>100</v>
      </c>
      <c r="K331" s="15">
        <f>MAX(ROUND(K330+IF(P330&lt;GLYCT3_MIN,-INCR_ALGO*IF(O330&gt;10,2,1),0)+IF(AND(P330&gt;=GLYCT3_MAX,P329&gt;=GLYCT3_MAX,P328&gt;=GLYCT3_MAX),INCR_ALGO*IF(O330&gt;10,2,1),0),2),0)</f>
        <v>1</v>
      </c>
      <c r="L331" s="15">
        <v>0</v>
      </c>
      <c r="M331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31" s="20">
        <f>Tableau25[[#This Row],[Algo (M)]]*Tableau25[[#This Row],[Glucides (M)]]/10</f>
        <v>0</v>
      </c>
      <c r="O331" s="20">
        <f>ROUND(2*Tableau25[[#This Row],[Calcul NR (M)]],0)/2+Tableau25[[#This Row],[Correction (M)]]</f>
        <v>0</v>
      </c>
      <c r="P331" s="13">
        <v>100</v>
      </c>
      <c r="Q331" s="18">
        <v>100</v>
      </c>
      <c r="R331" s="16">
        <f>MAX(ROUND(R330+IF(X330&lt;GLYCT3_MIN,-INCR_ALGO*IF(V330&gt;10,2,1),0)+IF(AND(X330&gt;GLYCT3_MAX,X329&gt;GLYCT3_MAX,X328&gt;GLYCT3_MAX),INCR_ALGO*IF(V330&gt;10,2,1),0),2),0)</f>
        <v>1</v>
      </c>
      <c r="S331" s="16">
        <v>0</v>
      </c>
      <c r="T331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31" s="21">
        <f>Tableau25[[#This Row],[Algo (S)]]*Tableau25[[#This Row],[Glucides (S)]]/10</f>
        <v>0</v>
      </c>
      <c r="V331" s="21">
        <f>ROUND(2*Tableau25[[#This Row],[Calcul NR (S)]],0)/2+Tableau25[[#This Row],[Correction (S)]]</f>
        <v>0</v>
      </c>
      <c r="W331" s="16">
        <v>10</v>
      </c>
      <c r="X331" s="18">
        <v>100</v>
      </c>
      <c r="Y331" s="21"/>
      <c r="Z331" s="22"/>
    </row>
    <row r="332" spans="1:26" x14ac:dyDescent="0.3">
      <c r="A332" s="36" t="s">
        <v>28</v>
      </c>
      <c r="B332" s="37">
        <v>45621</v>
      </c>
      <c r="C332" s="11">
        <v>100</v>
      </c>
      <c r="D332" s="19">
        <f>MAX(ROUND(D331+IF(I331&lt;GLYCT3_MIN,-INCR_ALGO*IF(H331&gt;10,2,1),0)+IF(AND(I331&gt;=GLYCT3_MAX,I330&gt;=GLYCT3_MAX,I329&gt;=GLYCT3_MAX),INCR_ALGO*IF(H331&gt;10,2,1),0),2),0)</f>
        <v>1</v>
      </c>
      <c r="E332" s="14">
        <v>0</v>
      </c>
      <c r="F332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32" s="29">
        <f>Tableau25[[#This Row],[Algo]]*Tableau25[[#This Row],[Glucides]]/10</f>
        <v>0</v>
      </c>
      <c r="H332" s="19">
        <f>ROUND(2*Tableau25[[#This Row],[Calcul NR]],0)/2+Tableau25[[#This Row],[Correction]]</f>
        <v>0</v>
      </c>
      <c r="I332" s="11">
        <v>100</v>
      </c>
      <c r="J332" s="13">
        <v>100</v>
      </c>
      <c r="K332" s="15">
        <f>MAX(ROUND(K331+IF(P331&lt;GLYCT3_MIN,-INCR_ALGO*IF(O331&gt;10,2,1),0)+IF(AND(P331&gt;=GLYCT3_MAX,P330&gt;=GLYCT3_MAX,P329&gt;=GLYCT3_MAX),INCR_ALGO*IF(O331&gt;10,2,1),0),2),0)</f>
        <v>1</v>
      </c>
      <c r="L332" s="15">
        <v>0</v>
      </c>
      <c r="M332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32" s="20">
        <f>Tableau25[[#This Row],[Algo (M)]]*Tableau25[[#This Row],[Glucides (M)]]/10</f>
        <v>0</v>
      </c>
      <c r="O332" s="20">
        <f>ROUND(2*Tableau25[[#This Row],[Calcul NR (M)]],0)/2+Tableau25[[#This Row],[Correction (M)]]</f>
        <v>0</v>
      </c>
      <c r="P332" s="13">
        <v>100</v>
      </c>
      <c r="Q332" s="18">
        <v>100</v>
      </c>
      <c r="R332" s="16">
        <f>MAX(ROUND(R331+IF(X331&lt;GLYCT3_MIN,-INCR_ALGO*IF(V331&gt;10,2,1),0)+IF(AND(X331&gt;GLYCT3_MAX,X330&gt;GLYCT3_MAX,X329&gt;GLYCT3_MAX),INCR_ALGO*IF(V331&gt;10,2,1),0),2),0)</f>
        <v>1</v>
      </c>
      <c r="S332" s="16">
        <v>0</v>
      </c>
      <c r="T332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32" s="21">
        <f>Tableau25[[#This Row],[Algo (S)]]*Tableau25[[#This Row],[Glucides (S)]]/10</f>
        <v>0</v>
      </c>
      <c r="V332" s="21">
        <f>ROUND(2*Tableau25[[#This Row],[Calcul NR (S)]],0)/2+Tableau25[[#This Row],[Correction (S)]]</f>
        <v>0</v>
      </c>
      <c r="W332" s="16">
        <v>10</v>
      </c>
      <c r="X332" s="18">
        <v>100</v>
      </c>
      <c r="Y332" s="21"/>
      <c r="Z332" s="22"/>
    </row>
    <row r="333" spans="1:26" x14ac:dyDescent="0.3">
      <c r="A333" s="36" t="s">
        <v>27</v>
      </c>
      <c r="B333" s="37">
        <v>45622</v>
      </c>
      <c r="C333" s="11">
        <v>100</v>
      </c>
      <c r="D333" s="19">
        <f>MAX(ROUND(D332+IF(I332&lt;GLYCT3_MIN,-INCR_ALGO*IF(H332&gt;10,2,1),0)+IF(AND(I332&gt;=GLYCT3_MAX,I331&gt;=GLYCT3_MAX,I330&gt;=GLYCT3_MAX),INCR_ALGO*IF(H332&gt;10,2,1),0),2),0)</f>
        <v>1</v>
      </c>
      <c r="E333" s="14">
        <v>0</v>
      </c>
      <c r="F333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33" s="29">
        <f>Tableau25[[#This Row],[Algo]]*Tableau25[[#This Row],[Glucides]]/10</f>
        <v>0</v>
      </c>
      <c r="H333" s="19">
        <f>ROUND(2*Tableau25[[#This Row],[Calcul NR]],0)/2+Tableau25[[#This Row],[Correction]]</f>
        <v>0</v>
      </c>
      <c r="I333" s="11">
        <v>100</v>
      </c>
      <c r="J333" s="13">
        <v>100</v>
      </c>
      <c r="K333" s="15">
        <f>MAX(ROUND(K332+IF(P332&lt;GLYCT3_MIN,-INCR_ALGO*IF(O332&gt;10,2,1),0)+IF(AND(P332&gt;=GLYCT3_MAX,P331&gt;=GLYCT3_MAX,P330&gt;=GLYCT3_MAX),INCR_ALGO*IF(O332&gt;10,2,1),0),2),0)</f>
        <v>1</v>
      </c>
      <c r="L333" s="15">
        <v>0</v>
      </c>
      <c r="M333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33" s="20">
        <f>Tableau25[[#This Row],[Algo (M)]]*Tableau25[[#This Row],[Glucides (M)]]/10</f>
        <v>0</v>
      </c>
      <c r="O333" s="20">
        <f>ROUND(2*Tableau25[[#This Row],[Calcul NR (M)]],0)/2+Tableau25[[#This Row],[Correction (M)]]</f>
        <v>0</v>
      </c>
      <c r="P333" s="13">
        <v>100</v>
      </c>
      <c r="Q333" s="18">
        <v>100</v>
      </c>
      <c r="R333" s="16">
        <f>MAX(ROUND(R332+IF(X332&lt;GLYCT3_MIN,-INCR_ALGO*IF(V332&gt;10,2,1),0)+IF(AND(X332&gt;GLYCT3_MAX,X331&gt;GLYCT3_MAX,X330&gt;GLYCT3_MAX),INCR_ALGO*IF(V332&gt;10,2,1),0),2),0)</f>
        <v>1</v>
      </c>
      <c r="S333" s="16">
        <v>0</v>
      </c>
      <c r="T333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33" s="21">
        <f>Tableau25[[#This Row],[Algo (S)]]*Tableau25[[#This Row],[Glucides (S)]]/10</f>
        <v>0</v>
      </c>
      <c r="V333" s="21">
        <f>ROUND(2*Tableau25[[#This Row],[Calcul NR (S)]],0)/2+Tableau25[[#This Row],[Correction (S)]]</f>
        <v>0</v>
      </c>
      <c r="W333" s="16">
        <v>10</v>
      </c>
      <c r="X333" s="18">
        <v>100</v>
      </c>
      <c r="Y333" s="21"/>
      <c r="Z333" s="22"/>
    </row>
    <row r="334" spans="1:26" x14ac:dyDescent="0.3">
      <c r="A334" s="36" t="s">
        <v>33</v>
      </c>
      <c r="B334" s="37">
        <v>45623</v>
      </c>
      <c r="C334" s="11">
        <v>100</v>
      </c>
      <c r="D334" s="19">
        <f>MAX(ROUND(D333+IF(I333&lt;GLYCT3_MIN,-INCR_ALGO*IF(H333&gt;10,2,1),0)+IF(AND(I333&gt;=GLYCT3_MAX,I332&gt;=GLYCT3_MAX,I331&gt;=GLYCT3_MAX),INCR_ALGO*IF(H333&gt;10,2,1),0),2),0)</f>
        <v>1</v>
      </c>
      <c r="E334" s="14">
        <v>0</v>
      </c>
      <c r="F334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34" s="29">
        <f>Tableau25[[#This Row],[Algo]]*Tableau25[[#This Row],[Glucides]]/10</f>
        <v>0</v>
      </c>
      <c r="H334" s="19">
        <f>ROUND(2*Tableau25[[#This Row],[Calcul NR]],0)/2+Tableau25[[#This Row],[Correction]]</f>
        <v>0</v>
      </c>
      <c r="I334" s="11">
        <v>100</v>
      </c>
      <c r="J334" s="13">
        <v>100</v>
      </c>
      <c r="K334" s="15">
        <f>MAX(ROUND(K333+IF(P333&lt;GLYCT3_MIN,-INCR_ALGO*IF(O333&gt;10,2,1),0)+IF(AND(P333&gt;=GLYCT3_MAX,P332&gt;=GLYCT3_MAX,P331&gt;=GLYCT3_MAX),INCR_ALGO*IF(O333&gt;10,2,1),0),2),0)</f>
        <v>1</v>
      </c>
      <c r="L334" s="15">
        <v>0</v>
      </c>
      <c r="M334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34" s="20">
        <f>Tableau25[[#This Row],[Algo (M)]]*Tableau25[[#This Row],[Glucides (M)]]/10</f>
        <v>0</v>
      </c>
      <c r="O334" s="20">
        <f>ROUND(2*Tableau25[[#This Row],[Calcul NR (M)]],0)/2+Tableau25[[#This Row],[Correction (M)]]</f>
        <v>0</v>
      </c>
      <c r="P334" s="13">
        <v>100</v>
      </c>
      <c r="Q334" s="18">
        <v>100</v>
      </c>
      <c r="R334" s="16">
        <f>MAX(ROUND(R333+IF(X333&lt;GLYCT3_MIN,-INCR_ALGO*IF(V333&gt;10,2,1),0)+IF(AND(X333&gt;GLYCT3_MAX,X332&gt;GLYCT3_MAX,X331&gt;GLYCT3_MAX),INCR_ALGO*IF(V333&gt;10,2,1),0),2),0)</f>
        <v>1</v>
      </c>
      <c r="S334" s="16">
        <v>0</v>
      </c>
      <c r="T334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34" s="21">
        <f>Tableau25[[#This Row],[Algo (S)]]*Tableau25[[#This Row],[Glucides (S)]]/10</f>
        <v>0</v>
      </c>
      <c r="V334" s="21">
        <f>ROUND(2*Tableau25[[#This Row],[Calcul NR (S)]],0)/2+Tableau25[[#This Row],[Correction (S)]]</f>
        <v>0</v>
      </c>
      <c r="W334" s="16">
        <v>10</v>
      </c>
      <c r="X334" s="18">
        <v>100</v>
      </c>
      <c r="Y334" s="21"/>
      <c r="Z334" s="22"/>
    </row>
    <row r="335" spans="1:26" x14ac:dyDescent="0.3">
      <c r="A335" s="36" t="s">
        <v>29</v>
      </c>
      <c r="B335" s="37">
        <v>45624</v>
      </c>
      <c r="C335" s="11">
        <v>100</v>
      </c>
      <c r="D335" s="19">
        <f>MAX(ROUND(D334+IF(I334&lt;GLYCT3_MIN,-INCR_ALGO*IF(H334&gt;10,2,1),0)+IF(AND(I334&gt;=GLYCT3_MAX,I333&gt;=GLYCT3_MAX,I332&gt;=GLYCT3_MAX),INCR_ALGO*IF(H334&gt;10,2,1),0),2),0)</f>
        <v>1</v>
      </c>
      <c r="E335" s="14">
        <v>0</v>
      </c>
      <c r="F335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35" s="29">
        <f>Tableau25[[#This Row],[Algo]]*Tableau25[[#This Row],[Glucides]]/10</f>
        <v>0</v>
      </c>
      <c r="H335" s="19">
        <f>ROUND(2*Tableau25[[#This Row],[Calcul NR]],0)/2+Tableau25[[#This Row],[Correction]]</f>
        <v>0</v>
      </c>
      <c r="I335" s="11">
        <v>100</v>
      </c>
      <c r="J335" s="13">
        <v>100</v>
      </c>
      <c r="K335" s="15">
        <f>MAX(ROUND(K334+IF(P334&lt;GLYCT3_MIN,-INCR_ALGO*IF(O334&gt;10,2,1),0)+IF(AND(P334&gt;=GLYCT3_MAX,P333&gt;=GLYCT3_MAX,P332&gt;=GLYCT3_MAX),INCR_ALGO*IF(O334&gt;10,2,1),0),2),0)</f>
        <v>1</v>
      </c>
      <c r="L335" s="15">
        <v>0</v>
      </c>
      <c r="M335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35" s="20">
        <f>Tableau25[[#This Row],[Algo (M)]]*Tableau25[[#This Row],[Glucides (M)]]/10</f>
        <v>0</v>
      </c>
      <c r="O335" s="20">
        <f>ROUND(2*Tableau25[[#This Row],[Calcul NR (M)]],0)/2+Tableau25[[#This Row],[Correction (M)]]</f>
        <v>0</v>
      </c>
      <c r="P335" s="13">
        <v>100</v>
      </c>
      <c r="Q335" s="18">
        <v>100</v>
      </c>
      <c r="R335" s="16">
        <f>MAX(ROUND(R334+IF(X334&lt;GLYCT3_MIN,-INCR_ALGO*IF(V334&gt;10,2,1),0)+IF(AND(X334&gt;GLYCT3_MAX,X333&gt;GLYCT3_MAX,X332&gt;GLYCT3_MAX),INCR_ALGO*IF(V334&gt;10,2,1),0),2),0)</f>
        <v>1</v>
      </c>
      <c r="S335" s="16">
        <v>0</v>
      </c>
      <c r="T335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35" s="21">
        <f>Tableau25[[#This Row],[Algo (S)]]*Tableau25[[#This Row],[Glucides (S)]]/10</f>
        <v>0</v>
      </c>
      <c r="V335" s="21">
        <f>ROUND(2*Tableau25[[#This Row],[Calcul NR (S)]],0)/2+Tableau25[[#This Row],[Correction (S)]]</f>
        <v>0</v>
      </c>
      <c r="W335" s="16">
        <v>10</v>
      </c>
      <c r="X335" s="18">
        <v>100</v>
      </c>
      <c r="Y335" s="21"/>
      <c r="Z335" s="22"/>
    </row>
    <row r="336" spans="1:26" x14ac:dyDescent="0.3">
      <c r="A336" s="36" t="s">
        <v>30</v>
      </c>
      <c r="B336" s="37">
        <v>45625</v>
      </c>
      <c r="C336" s="11">
        <v>100</v>
      </c>
      <c r="D336" s="19">
        <f>MAX(ROUND(D335+IF(I335&lt;GLYCT3_MIN,-INCR_ALGO*IF(H335&gt;10,2,1),0)+IF(AND(I335&gt;=GLYCT3_MAX,I334&gt;=GLYCT3_MAX,I333&gt;=GLYCT3_MAX),INCR_ALGO*IF(H335&gt;10,2,1),0),2),0)</f>
        <v>1</v>
      </c>
      <c r="E336" s="14">
        <v>0</v>
      </c>
      <c r="F336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36" s="29">
        <f>Tableau25[[#This Row],[Algo]]*Tableau25[[#This Row],[Glucides]]/10</f>
        <v>0</v>
      </c>
      <c r="H336" s="19">
        <f>ROUND(2*Tableau25[[#This Row],[Calcul NR]],0)/2+Tableau25[[#This Row],[Correction]]</f>
        <v>0</v>
      </c>
      <c r="I336" s="11">
        <v>100</v>
      </c>
      <c r="J336" s="13">
        <v>100</v>
      </c>
      <c r="K336" s="15">
        <f>MAX(ROUND(K335+IF(P335&lt;GLYCT3_MIN,-INCR_ALGO*IF(O335&gt;10,2,1),0)+IF(AND(P335&gt;=GLYCT3_MAX,P334&gt;=GLYCT3_MAX,P333&gt;=GLYCT3_MAX),INCR_ALGO*IF(O335&gt;10,2,1),0),2),0)</f>
        <v>1</v>
      </c>
      <c r="L336" s="15">
        <v>0</v>
      </c>
      <c r="M336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36" s="20">
        <f>Tableau25[[#This Row],[Algo (M)]]*Tableau25[[#This Row],[Glucides (M)]]/10</f>
        <v>0</v>
      </c>
      <c r="O336" s="20">
        <f>ROUND(2*Tableau25[[#This Row],[Calcul NR (M)]],0)/2+Tableau25[[#This Row],[Correction (M)]]</f>
        <v>0</v>
      </c>
      <c r="P336" s="13">
        <v>100</v>
      </c>
      <c r="Q336" s="18">
        <v>100</v>
      </c>
      <c r="R336" s="16">
        <f>MAX(ROUND(R335+IF(X335&lt;GLYCT3_MIN,-INCR_ALGO*IF(V335&gt;10,2,1),0)+IF(AND(X335&gt;GLYCT3_MAX,X334&gt;GLYCT3_MAX,X333&gt;GLYCT3_MAX),INCR_ALGO*IF(V335&gt;10,2,1),0),2),0)</f>
        <v>1</v>
      </c>
      <c r="S336" s="16">
        <v>0</v>
      </c>
      <c r="T336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36" s="21">
        <f>Tableau25[[#This Row],[Algo (S)]]*Tableau25[[#This Row],[Glucides (S)]]/10</f>
        <v>0</v>
      </c>
      <c r="V336" s="21">
        <f>ROUND(2*Tableau25[[#This Row],[Calcul NR (S)]],0)/2+Tableau25[[#This Row],[Correction (S)]]</f>
        <v>0</v>
      </c>
      <c r="W336" s="16">
        <v>10</v>
      </c>
      <c r="X336" s="18">
        <v>100</v>
      </c>
      <c r="Y336" s="21"/>
      <c r="Z336" s="22"/>
    </row>
    <row r="337" spans="1:26" x14ac:dyDescent="0.3">
      <c r="A337" s="36" t="s">
        <v>31</v>
      </c>
      <c r="B337" s="37">
        <v>45626</v>
      </c>
      <c r="C337" s="11">
        <v>100</v>
      </c>
      <c r="D337" s="19">
        <f>MAX(ROUND(D336+IF(I336&lt;GLYCT3_MIN,-INCR_ALGO*IF(H336&gt;10,2,1),0)+IF(AND(I336&gt;=GLYCT3_MAX,I335&gt;=GLYCT3_MAX,I334&gt;=GLYCT3_MAX),INCR_ALGO*IF(H336&gt;10,2,1),0),2),0)</f>
        <v>1</v>
      </c>
      <c r="E337" s="14">
        <v>0</v>
      </c>
      <c r="F337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37" s="29">
        <f>Tableau25[[#This Row],[Algo]]*Tableau25[[#This Row],[Glucides]]/10</f>
        <v>0</v>
      </c>
      <c r="H337" s="19">
        <f>ROUND(2*Tableau25[[#This Row],[Calcul NR]],0)/2+Tableau25[[#This Row],[Correction]]</f>
        <v>0</v>
      </c>
      <c r="I337" s="11">
        <v>100</v>
      </c>
      <c r="J337" s="13">
        <v>100</v>
      </c>
      <c r="K337" s="15">
        <f>MAX(ROUND(K336+IF(P336&lt;GLYCT3_MIN,-INCR_ALGO*IF(O336&gt;10,2,1),0)+IF(AND(P336&gt;=GLYCT3_MAX,P335&gt;=GLYCT3_MAX,P334&gt;=GLYCT3_MAX),INCR_ALGO*IF(O336&gt;10,2,1),0),2),0)</f>
        <v>1</v>
      </c>
      <c r="L337" s="15">
        <v>0</v>
      </c>
      <c r="M337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37" s="20">
        <f>Tableau25[[#This Row],[Algo (M)]]*Tableau25[[#This Row],[Glucides (M)]]/10</f>
        <v>0</v>
      </c>
      <c r="O337" s="20">
        <f>ROUND(2*Tableau25[[#This Row],[Calcul NR (M)]],0)/2+Tableau25[[#This Row],[Correction (M)]]</f>
        <v>0</v>
      </c>
      <c r="P337" s="13">
        <v>100</v>
      </c>
      <c r="Q337" s="18">
        <v>100</v>
      </c>
      <c r="R337" s="16">
        <f>MAX(ROUND(R336+IF(X336&lt;GLYCT3_MIN,-INCR_ALGO*IF(V336&gt;10,2,1),0)+IF(AND(X336&gt;GLYCT3_MAX,X335&gt;GLYCT3_MAX,X334&gt;GLYCT3_MAX),INCR_ALGO*IF(V336&gt;10,2,1),0),2),0)</f>
        <v>1</v>
      </c>
      <c r="S337" s="16">
        <v>0</v>
      </c>
      <c r="T337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37" s="21">
        <f>Tableau25[[#This Row],[Algo (S)]]*Tableau25[[#This Row],[Glucides (S)]]/10</f>
        <v>0</v>
      </c>
      <c r="V337" s="21">
        <f>ROUND(2*Tableau25[[#This Row],[Calcul NR (S)]],0)/2+Tableau25[[#This Row],[Correction (S)]]</f>
        <v>0</v>
      </c>
      <c r="W337" s="16">
        <v>10</v>
      </c>
      <c r="X337" s="18">
        <v>100</v>
      </c>
      <c r="Y337" s="21"/>
      <c r="Z337" s="22"/>
    </row>
    <row r="338" spans="1:26" x14ac:dyDescent="0.3">
      <c r="A338" s="36" t="s">
        <v>32</v>
      </c>
      <c r="B338" s="37">
        <v>45627</v>
      </c>
      <c r="C338" s="11">
        <v>100</v>
      </c>
      <c r="D338" s="19">
        <f>MAX(ROUND(D337+IF(I337&lt;GLYCT3_MIN,-INCR_ALGO*IF(H337&gt;10,2,1),0)+IF(AND(I337&gt;=GLYCT3_MAX,I336&gt;=GLYCT3_MAX,I335&gt;=GLYCT3_MAX),INCR_ALGO*IF(H337&gt;10,2,1),0),2),0)</f>
        <v>1</v>
      </c>
      <c r="E338" s="14">
        <v>0</v>
      </c>
      <c r="F338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38" s="29">
        <f>Tableau25[[#This Row],[Algo]]*Tableau25[[#This Row],[Glucides]]/10</f>
        <v>0</v>
      </c>
      <c r="H338" s="19">
        <f>ROUND(2*Tableau25[[#This Row],[Calcul NR]],0)/2+Tableau25[[#This Row],[Correction]]</f>
        <v>0</v>
      </c>
      <c r="I338" s="11">
        <v>100</v>
      </c>
      <c r="J338" s="13">
        <v>100</v>
      </c>
      <c r="K338" s="15">
        <f>MAX(ROUND(K337+IF(P337&lt;GLYCT3_MIN,-INCR_ALGO*IF(O337&gt;10,2,1),0)+IF(AND(P337&gt;=GLYCT3_MAX,P336&gt;=GLYCT3_MAX,P335&gt;=GLYCT3_MAX),INCR_ALGO*IF(O337&gt;10,2,1),0),2),0)</f>
        <v>1</v>
      </c>
      <c r="L338" s="15">
        <v>0</v>
      </c>
      <c r="M338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38" s="20">
        <f>Tableau25[[#This Row],[Algo (M)]]*Tableau25[[#This Row],[Glucides (M)]]/10</f>
        <v>0</v>
      </c>
      <c r="O338" s="20">
        <f>ROUND(2*Tableau25[[#This Row],[Calcul NR (M)]],0)/2+Tableau25[[#This Row],[Correction (M)]]</f>
        <v>0</v>
      </c>
      <c r="P338" s="13">
        <v>100</v>
      </c>
      <c r="Q338" s="18">
        <v>100</v>
      </c>
      <c r="R338" s="16">
        <f>MAX(ROUND(R337+IF(X337&lt;GLYCT3_MIN,-INCR_ALGO*IF(V337&gt;10,2,1),0)+IF(AND(X337&gt;GLYCT3_MAX,X336&gt;GLYCT3_MAX,X335&gt;GLYCT3_MAX),INCR_ALGO*IF(V337&gt;10,2,1),0),2),0)</f>
        <v>1</v>
      </c>
      <c r="S338" s="16">
        <v>0</v>
      </c>
      <c r="T338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38" s="21">
        <f>Tableau25[[#This Row],[Algo (S)]]*Tableau25[[#This Row],[Glucides (S)]]/10</f>
        <v>0</v>
      </c>
      <c r="V338" s="21">
        <f>ROUND(2*Tableau25[[#This Row],[Calcul NR (S)]],0)/2+Tableau25[[#This Row],[Correction (S)]]</f>
        <v>0</v>
      </c>
      <c r="W338" s="16">
        <v>10</v>
      </c>
      <c r="X338" s="18">
        <v>100</v>
      </c>
      <c r="Y338" s="21"/>
      <c r="Z338" s="22"/>
    </row>
    <row r="339" spans="1:26" x14ac:dyDescent="0.3">
      <c r="A339" s="36" t="s">
        <v>28</v>
      </c>
      <c r="B339" s="37">
        <v>45628</v>
      </c>
      <c r="C339" s="11">
        <v>100</v>
      </c>
      <c r="D339" s="19">
        <f>MAX(ROUND(D338+IF(I338&lt;GLYCT3_MIN,-INCR_ALGO*IF(H338&gt;10,2,1),0)+IF(AND(I338&gt;=GLYCT3_MAX,I337&gt;=GLYCT3_MAX,I336&gt;=GLYCT3_MAX),INCR_ALGO*IF(H338&gt;10,2,1),0),2),0)</f>
        <v>1</v>
      </c>
      <c r="E339" s="14">
        <v>0</v>
      </c>
      <c r="F339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39" s="29">
        <f>Tableau25[[#This Row],[Algo]]*Tableau25[[#This Row],[Glucides]]/10</f>
        <v>0</v>
      </c>
      <c r="H339" s="19">
        <f>ROUND(2*Tableau25[[#This Row],[Calcul NR]],0)/2+Tableau25[[#This Row],[Correction]]</f>
        <v>0</v>
      </c>
      <c r="I339" s="11">
        <v>100</v>
      </c>
      <c r="J339" s="13">
        <v>100</v>
      </c>
      <c r="K339" s="15">
        <f>MAX(ROUND(K338+IF(P338&lt;GLYCT3_MIN,-INCR_ALGO*IF(O338&gt;10,2,1),0)+IF(AND(P338&gt;=GLYCT3_MAX,P337&gt;=GLYCT3_MAX,P336&gt;=GLYCT3_MAX),INCR_ALGO*IF(O338&gt;10,2,1),0),2),0)</f>
        <v>1</v>
      </c>
      <c r="L339" s="15">
        <v>0</v>
      </c>
      <c r="M339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39" s="20">
        <f>Tableau25[[#This Row],[Algo (M)]]*Tableau25[[#This Row],[Glucides (M)]]/10</f>
        <v>0</v>
      </c>
      <c r="O339" s="20">
        <f>ROUND(2*Tableau25[[#This Row],[Calcul NR (M)]],0)/2+Tableau25[[#This Row],[Correction (M)]]</f>
        <v>0</v>
      </c>
      <c r="P339" s="13">
        <v>100</v>
      </c>
      <c r="Q339" s="18">
        <v>100</v>
      </c>
      <c r="R339" s="16">
        <f>MAX(ROUND(R338+IF(X338&lt;GLYCT3_MIN,-INCR_ALGO*IF(V338&gt;10,2,1),0)+IF(AND(X338&gt;GLYCT3_MAX,X337&gt;GLYCT3_MAX,X336&gt;GLYCT3_MAX),INCR_ALGO*IF(V338&gt;10,2,1),0),2),0)</f>
        <v>1</v>
      </c>
      <c r="S339" s="16">
        <v>0</v>
      </c>
      <c r="T339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39" s="21">
        <f>Tableau25[[#This Row],[Algo (S)]]*Tableau25[[#This Row],[Glucides (S)]]/10</f>
        <v>0</v>
      </c>
      <c r="V339" s="21">
        <f>ROUND(2*Tableau25[[#This Row],[Calcul NR (S)]],0)/2+Tableau25[[#This Row],[Correction (S)]]</f>
        <v>0</v>
      </c>
      <c r="W339" s="16">
        <v>10</v>
      </c>
      <c r="X339" s="18">
        <v>100</v>
      </c>
      <c r="Y339" s="21"/>
      <c r="Z339" s="22"/>
    </row>
    <row r="340" spans="1:26" x14ac:dyDescent="0.3">
      <c r="A340" s="36" t="s">
        <v>27</v>
      </c>
      <c r="B340" s="37">
        <v>45629</v>
      </c>
      <c r="C340" s="11">
        <v>100</v>
      </c>
      <c r="D340" s="19">
        <f>MAX(ROUND(D339+IF(I339&lt;GLYCT3_MIN,-INCR_ALGO*IF(H339&gt;10,2,1),0)+IF(AND(I339&gt;=GLYCT3_MAX,I338&gt;=GLYCT3_MAX,I337&gt;=GLYCT3_MAX),INCR_ALGO*IF(H339&gt;10,2,1),0),2),0)</f>
        <v>1</v>
      </c>
      <c r="E340" s="14">
        <v>0</v>
      </c>
      <c r="F340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40" s="29">
        <f>Tableau25[[#This Row],[Algo]]*Tableau25[[#This Row],[Glucides]]/10</f>
        <v>0</v>
      </c>
      <c r="H340" s="19">
        <f>ROUND(2*Tableau25[[#This Row],[Calcul NR]],0)/2+Tableau25[[#This Row],[Correction]]</f>
        <v>0</v>
      </c>
      <c r="I340" s="11">
        <v>100</v>
      </c>
      <c r="J340" s="13">
        <v>100</v>
      </c>
      <c r="K340" s="15">
        <f>MAX(ROUND(K339+IF(P339&lt;GLYCT3_MIN,-INCR_ALGO*IF(O339&gt;10,2,1),0)+IF(AND(P339&gt;=GLYCT3_MAX,P338&gt;=GLYCT3_MAX,P337&gt;=GLYCT3_MAX),INCR_ALGO*IF(O339&gt;10,2,1),0),2),0)</f>
        <v>1</v>
      </c>
      <c r="L340" s="15">
        <v>0</v>
      </c>
      <c r="M340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40" s="20">
        <f>Tableau25[[#This Row],[Algo (M)]]*Tableau25[[#This Row],[Glucides (M)]]/10</f>
        <v>0</v>
      </c>
      <c r="O340" s="20">
        <f>ROUND(2*Tableau25[[#This Row],[Calcul NR (M)]],0)/2+Tableau25[[#This Row],[Correction (M)]]</f>
        <v>0</v>
      </c>
      <c r="P340" s="13">
        <v>100</v>
      </c>
      <c r="Q340" s="18">
        <v>100</v>
      </c>
      <c r="R340" s="16">
        <f>MAX(ROUND(R339+IF(X339&lt;GLYCT3_MIN,-INCR_ALGO*IF(V339&gt;10,2,1),0)+IF(AND(X339&gt;GLYCT3_MAX,X338&gt;GLYCT3_MAX,X337&gt;GLYCT3_MAX),INCR_ALGO*IF(V339&gt;10,2,1),0),2),0)</f>
        <v>1</v>
      </c>
      <c r="S340" s="16">
        <v>0</v>
      </c>
      <c r="T340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40" s="21">
        <f>Tableau25[[#This Row],[Algo (S)]]*Tableau25[[#This Row],[Glucides (S)]]/10</f>
        <v>0</v>
      </c>
      <c r="V340" s="21">
        <f>ROUND(2*Tableau25[[#This Row],[Calcul NR (S)]],0)/2+Tableau25[[#This Row],[Correction (S)]]</f>
        <v>0</v>
      </c>
      <c r="W340" s="16">
        <v>10</v>
      </c>
      <c r="X340" s="18">
        <v>100</v>
      </c>
      <c r="Y340" s="21"/>
      <c r="Z340" s="22"/>
    </row>
    <row r="341" spans="1:26" x14ac:dyDescent="0.3">
      <c r="A341" s="36" t="s">
        <v>33</v>
      </c>
      <c r="B341" s="37">
        <v>45630</v>
      </c>
      <c r="C341" s="11">
        <v>100</v>
      </c>
      <c r="D341" s="19">
        <f>MAX(ROUND(D340+IF(I340&lt;GLYCT3_MIN,-INCR_ALGO*IF(H340&gt;10,2,1),0)+IF(AND(I340&gt;=GLYCT3_MAX,I339&gt;=GLYCT3_MAX,I338&gt;=GLYCT3_MAX),INCR_ALGO*IF(H340&gt;10,2,1),0),2),0)</f>
        <v>1</v>
      </c>
      <c r="E341" s="14">
        <v>0</v>
      </c>
      <c r="F341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41" s="29">
        <f>Tableau25[[#This Row],[Algo]]*Tableau25[[#This Row],[Glucides]]/10</f>
        <v>0</v>
      </c>
      <c r="H341" s="19">
        <f>ROUND(2*Tableau25[[#This Row],[Calcul NR]],0)/2+Tableau25[[#This Row],[Correction]]</f>
        <v>0</v>
      </c>
      <c r="I341" s="11">
        <v>100</v>
      </c>
      <c r="J341" s="13">
        <v>100</v>
      </c>
      <c r="K341" s="15">
        <f>MAX(ROUND(K340+IF(P340&lt;GLYCT3_MIN,-INCR_ALGO*IF(O340&gt;10,2,1),0)+IF(AND(P340&gt;=GLYCT3_MAX,P339&gt;=GLYCT3_MAX,P338&gt;=GLYCT3_MAX),INCR_ALGO*IF(O340&gt;10,2,1),0),2),0)</f>
        <v>1</v>
      </c>
      <c r="L341" s="15">
        <v>0</v>
      </c>
      <c r="M341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41" s="20">
        <f>Tableau25[[#This Row],[Algo (M)]]*Tableau25[[#This Row],[Glucides (M)]]/10</f>
        <v>0</v>
      </c>
      <c r="O341" s="20">
        <f>ROUND(2*Tableau25[[#This Row],[Calcul NR (M)]],0)/2+Tableau25[[#This Row],[Correction (M)]]</f>
        <v>0</v>
      </c>
      <c r="P341" s="13">
        <v>100</v>
      </c>
      <c r="Q341" s="18">
        <v>100</v>
      </c>
      <c r="R341" s="16">
        <f>MAX(ROUND(R340+IF(X340&lt;GLYCT3_MIN,-INCR_ALGO*IF(V340&gt;10,2,1),0)+IF(AND(X340&gt;GLYCT3_MAX,X339&gt;GLYCT3_MAX,X338&gt;GLYCT3_MAX),INCR_ALGO*IF(V340&gt;10,2,1),0),2),0)</f>
        <v>1</v>
      </c>
      <c r="S341" s="16">
        <v>0</v>
      </c>
      <c r="T341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41" s="21">
        <f>Tableau25[[#This Row],[Algo (S)]]*Tableau25[[#This Row],[Glucides (S)]]/10</f>
        <v>0</v>
      </c>
      <c r="V341" s="21">
        <f>ROUND(2*Tableau25[[#This Row],[Calcul NR (S)]],0)/2+Tableau25[[#This Row],[Correction (S)]]</f>
        <v>0</v>
      </c>
      <c r="W341" s="16">
        <v>10</v>
      </c>
      <c r="X341" s="18">
        <v>100</v>
      </c>
      <c r="Y341" s="21"/>
      <c r="Z341" s="22"/>
    </row>
    <row r="342" spans="1:26" x14ac:dyDescent="0.3">
      <c r="A342" s="36" t="s">
        <v>29</v>
      </c>
      <c r="B342" s="37">
        <v>45631</v>
      </c>
      <c r="C342" s="11">
        <v>100</v>
      </c>
      <c r="D342" s="19">
        <f>MAX(ROUND(D341+IF(I341&lt;GLYCT3_MIN,-INCR_ALGO*IF(H341&gt;10,2,1),0)+IF(AND(I341&gt;=GLYCT3_MAX,I340&gt;=GLYCT3_MAX,I339&gt;=GLYCT3_MAX),INCR_ALGO*IF(H341&gt;10,2,1),0),2),0)</f>
        <v>1</v>
      </c>
      <c r="E342" s="14">
        <v>0</v>
      </c>
      <c r="F342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42" s="29">
        <f>Tableau25[[#This Row],[Algo]]*Tableau25[[#This Row],[Glucides]]/10</f>
        <v>0</v>
      </c>
      <c r="H342" s="19">
        <f>ROUND(2*Tableau25[[#This Row],[Calcul NR]],0)/2+Tableau25[[#This Row],[Correction]]</f>
        <v>0</v>
      </c>
      <c r="I342" s="11">
        <v>100</v>
      </c>
      <c r="J342" s="13">
        <v>100</v>
      </c>
      <c r="K342" s="15">
        <f>MAX(ROUND(K341+IF(P341&lt;GLYCT3_MIN,-INCR_ALGO*IF(O341&gt;10,2,1),0)+IF(AND(P341&gt;=GLYCT3_MAX,P340&gt;=GLYCT3_MAX,P339&gt;=GLYCT3_MAX),INCR_ALGO*IF(O341&gt;10,2,1),0),2),0)</f>
        <v>1</v>
      </c>
      <c r="L342" s="15">
        <v>0</v>
      </c>
      <c r="M342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42" s="20">
        <f>Tableau25[[#This Row],[Algo (M)]]*Tableau25[[#This Row],[Glucides (M)]]/10</f>
        <v>0</v>
      </c>
      <c r="O342" s="20">
        <f>ROUND(2*Tableau25[[#This Row],[Calcul NR (M)]],0)/2+Tableau25[[#This Row],[Correction (M)]]</f>
        <v>0</v>
      </c>
      <c r="P342" s="13">
        <v>100</v>
      </c>
      <c r="Q342" s="18">
        <v>100</v>
      </c>
      <c r="R342" s="16">
        <f>MAX(ROUND(R341+IF(X341&lt;GLYCT3_MIN,-INCR_ALGO*IF(V341&gt;10,2,1),0)+IF(AND(X341&gt;GLYCT3_MAX,X340&gt;GLYCT3_MAX,X339&gt;GLYCT3_MAX),INCR_ALGO*IF(V341&gt;10,2,1),0),2),0)</f>
        <v>1</v>
      </c>
      <c r="S342" s="16">
        <v>0</v>
      </c>
      <c r="T342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42" s="21">
        <f>Tableau25[[#This Row],[Algo (S)]]*Tableau25[[#This Row],[Glucides (S)]]/10</f>
        <v>0</v>
      </c>
      <c r="V342" s="21">
        <f>ROUND(2*Tableau25[[#This Row],[Calcul NR (S)]],0)/2+Tableau25[[#This Row],[Correction (S)]]</f>
        <v>0</v>
      </c>
      <c r="W342" s="16">
        <v>10</v>
      </c>
      <c r="X342" s="18">
        <v>100</v>
      </c>
      <c r="Y342" s="21"/>
      <c r="Z342" s="22"/>
    </row>
    <row r="343" spans="1:26" x14ac:dyDescent="0.3">
      <c r="A343" s="36" t="s">
        <v>30</v>
      </c>
      <c r="B343" s="37">
        <v>45632</v>
      </c>
      <c r="C343" s="11">
        <v>100</v>
      </c>
      <c r="D343" s="19">
        <f>MAX(ROUND(D342+IF(I342&lt;GLYCT3_MIN,-INCR_ALGO*IF(H342&gt;10,2,1),0)+IF(AND(I342&gt;=GLYCT3_MAX,I341&gt;=GLYCT3_MAX,I340&gt;=GLYCT3_MAX),INCR_ALGO*IF(H342&gt;10,2,1),0),2),0)</f>
        <v>1</v>
      </c>
      <c r="E343" s="14">
        <v>0</v>
      </c>
      <c r="F343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43" s="29">
        <f>Tableau25[[#This Row],[Algo]]*Tableau25[[#This Row],[Glucides]]/10</f>
        <v>0</v>
      </c>
      <c r="H343" s="19">
        <f>ROUND(2*Tableau25[[#This Row],[Calcul NR]],0)/2+Tableau25[[#This Row],[Correction]]</f>
        <v>0</v>
      </c>
      <c r="I343" s="11">
        <v>100</v>
      </c>
      <c r="J343" s="13">
        <v>100</v>
      </c>
      <c r="K343" s="15">
        <f>MAX(ROUND(K342+IF(P342&lt;GLYCT3_MIN,-INCR_ALGO*IF(O342&gt;10,2,1),0)+IF(AND(P342&gt;=GLYCT3_MAX,P341&gt;=GLYCT3_MAX,P340&gt;=GLYCT3_MAX),INCR_ALGO*IF(O342&gt;10,2,1),0),2),0)</f>
        <v>1</v>
      </c>
      <c r="L343" s="15">
        <v>0</v>
      </c>
      <c r="M343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43" s="20">
        <f>Tableau25[[#This Row],[Algo (M)]]*Tableau25[[#This Row],[Glucides (M)]]/10</f>
        <v>0</v>
      </c>
      <c r="O343" s="20">
        <f>ROUND(2*Tableau25[[#This Row],[Calcul NR (M)]],0)/2+Tableau25[[#This Row],[Correction (M)]]</f>
        <v>0</v>
      </c>
      <c r="P343" s="13">
        <v>100</v>
      </c>
      <c r="Q343" s="18">
        <v>100</v>
      </c>
      <c r="R343" s="16">
        <f>MAX(ROUND(R342+IF(X342&lt;GLYCT3_MIN,-INCR_ALGO*IF(V342&gt;10,2,1),0)+IF(AND(X342&gt;GLYCT3_MAX,X341&gt;GLYCT3_MAX,X340&gt;GLYCT3_MAX),INCR_ALGO*IF(V342&gt;10,2,1),0),2),0)</f>
        <v>1</v>
      </c>
      <c r="S343" s="16">
        <v>0</v>
      </c>
      <c r="T343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43" s="21">
        <f>Tableau25[[#This Row],[Algo (S)]]*Tableau25[[#This Row],[Glucides (S)]]/10</f>
        <v>0</v>
      </c>
      <c r="V343" s="21">
        <f>ROUND(2*Tableau25[[#This Row],[Calcul NR (S)]],0)/2+Tableau25[[#This Row],[Correction (S)]]</f>
        <v>0</v>
      </c>
      <c r="W343" s="16">
        <v>10</v>
      </c>
      <c r="X343" s="18">
        <v>100</v>
      </c>
      <c r="Y343" s="21"/>
      <c r="Z343" s="22"/>
    </row>
    <row r="344" spans="1:26" x14ac:dyDescent="0.3">
      <c r="A344" s="36" t="s">
        <v>31</v>
      </c>
      <c r="B344" s="37">
        <v>45633</v>
      </c>
      <c r="C344" s="11">
        <v>100</v>
      </c>
      <c r="D344" s="19">
        <f>MAX(ROUND(D343+IF(I343&lt;GLYCT3_MIN,-INCR_ALGO*IF(H343&gt;10,2,1),0)+IF(AND(I343&gt;=GLYCT3_MAX,I342&gt;=GLYCT3_MAX,I341&gt;=GLYCT3_MAX),INCR_ALGO*IF(H343&gt;10,2,1),0),2),0)</f>
        <v>1</v>
      </c>
      <c r="E344" s="14">
        <v>0</v>
      </c>
      <c r="F344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44" s="29">
        <f>Tableau25[[#This Row],[Algo]]*Tableau25[[#This Row],[Glucides]]/10</f>
        <v>0</v>
      </c>
      <c r="H344" s="19">
        <f>ROUND(2*Tableau25[[#This Row],[Calcul NR]],0)/2+Tableau25[[#This Row],[Correction]]</f>
        <v>0</v>
      </c>
      <c r="I344" s="11">
        <v>100</v>
      </c>
      <c r="J344" s="13">
        <v>100</v>
      </c>
      <c r="K344" s="15">
        <f>MAX(ROUND(K343+IF(P343&lt;GLYCT3_MIN,-INCR_ALGO*IF(O343&gt;10,2,1),0)+IF(AND(P343&gt;=GLYCT3_MAX,P342&gt;=GLYCT3_MAX,P341&gt;=GLYCT3_MAX),INCR_ALGO*IF(O343&gt;10,2,1),0),2),0)</f>
        <v>1</v>
      </c>
      <c r="L344" s="15">
        <v>0</v>
      </c>
      <c r="M344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44" s="20">
        <f>Tableau25[[#This Row],[Algo (M)]]*Tableau25[[#This Row],[Glucides (M)]]/10</f>
        <v>0</v>
      </c>
      <c r="O344" s="20">
        <f>ROUND(2*Tableau25[[#This Row],[Calcul NR (M)]],0)/2+Tableau25[[#This Row],[Correction (M)]]</f>
        <v>0</v>
      </c>
      <c r="P344" s="13">
        <v>100</v>
      </c>
      <c r="Q344" s="18">
        <v>100</v>
      </c>
      <c r="R344" s="16">
        <f>MAX(ROUND(R343+IF(X343&lt;GLYCT3_MIN,-INCR_ALGO*IF(V343&gt;10,2,1),0)+IF(AND(X343&gt;GLYCT3_MAX,X342&gt;GLYCT3_MAX,X341&gt;GLYCT3_MAX),INCR_ALGO*IF(V343&gt;10,2,1),0),2),0)</f>
        <v>1</v>
      </c>
      <c r="S344" s="16">
        <v>0</v>
      </c>
      <c r="T344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44" s="21">
        <f>Tableau25[[#This Row],[Algo (S)]]*Tableau25[[#This Row],[Glucides (S)]]/10</f>
        <v>0</v>
      </c>
      <c r="V344" s="21">
        <f>ROUND(2*Tableau25[[#This Row],[Calcul NR (S)]],0)/2+Tableau25[[#This Row],[Correction (S)]]</f>
        <v>0</v>
      </c>
      <c r="W344" s="16">
        <v>10</v>
      </c>
      <c r="X344" s="18">
        <v>100</v>
      </c>
      <c r="Y344" s="21"/>
      <c r="Z344" s="22"/>
    </row>
    <row r="345" spans="1:26" x14ac:dyDescent="0.3">
      <c r="A345" s="36" t="s">
        <v>32</v>
      </c>
      <c r="B345" s="37">
        <v>45634</v>
      </c>
      <c r="C345" s="11">
        <v>100</v>
      </c>
      <c r="D345" s="19">
        <f>MAX(ROUND(D344+IF(I344&lt;GLYCT3_MIN,-INCR_ALGO*IF(H344&gt;10,2,1),0)+IF(AND(I344&gt;=GLYCT3_MAX,I343&gt;=GLYCT3_MAX,I342&gt;=GLYCT3_MAX),INCR_ALGO*IF(H344&gt;10,2,1),0),2),0)</f>
        <v>1</v>
      </c>
      <c r="E345" s="14">
        <v>0</v>
      </c>
      <c r="F345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45" s="29">
        <f>Tableau25[[#This Row],[Algo]]*Tableau25[[#This Row],[Glucides]]/10</f>
        <v>0</v>
      </c>
      <c r="H345" s="19">
        <f>ROUND(2*Tableau25[[#This Row],[Calcul NR]],0)/2+Tableau25[[#This Row],[Correction]]</f>
        <v>0</v>
      </c>
      <c r="I345" s="11">
        <v>100</v>
      </c>
      <c r="J345" s="13">
        <v>100</v>
      </c>
      <c r="K345" s="15">
        <f>MAX(ROUND(K344+IF(P344&lt;GLYCT3_MIN,-INCR_ALGO*IF(O344&gt;10,2,1),0)+IF(AND(P344&gt;=GLYCT3_MAX,P343&gt;=GLYCT3_MAX,P342&gt;=GLYCT3_MAX),INCR_ALGO*IF(O344&gt;10,2,1),0),2),0)</f>
        <v>1</v>
      </c>
      <c r="L345" s="15">
        <v>0</v>
      </c>
      <c r="M345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45" s="20">
        <f>Tableau25[[#This Row],[Algo (M)]]*Tableau25[[#This Row],[Glucides (M)]]/10</f>
        <v>0</v>
      </c>
      <c r="O345" s="20">
        <f>ROUND(2*Tableau25[[#This Row],[Calcul NR (M)]],0)/2+Tableau25[[#This Row],[Correction (M)]]</f>
        <v>0</v>
      </c>
      <c r="P345" s="13">
        <v>100</v>
      </c>
      <c r="Q345" s="18">
        <v>100</v>
      </c>
      <c r="R345" s="16">
        <f>MAX(ROUND(R344+IF(X344&lt;GLYCT3_MIN,-INCR_ALGO*IF(V344&gt;10,2,1),0)+IF(AND(X344&gt;GLYCT3_MAX,X343&gt;GLYCT3_MAX,X342&gt;GLYCT3_MAX),INCR_ALGO*IF(V344&gt;10,2,1),0),2),0)</f>
        <v>1</v>
      </c>
      <c r="S345" s="16">
        <v>0</v>
      </c>
      <c r="T345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45" s="21">
        <f>Tableau25[[#This Row],[Algo (S)]]*Tableau25[[#This Row],[Glucides (S)]]/10</f>
        <v>0</v>
      </c>
      <c r="V345" s="21">
        <f>ROUND(2*Tableau25[[#This Row],[Calcul NR (S)]],0)/2+Tableau25[[#This Row],[Correction (S)]]</f>
        <v>0</v>
      </c>
      <c r="W345" s="16">
        <v>10</v>
      </c>
      <c r="X345" s="18">
        <v>100</v>
      </c>
      <c r="Y345" s="21"/>
      <c r="Z345" s="22"/>
    </row>
    <row r="346" spans="1:26" x14ac:dyDescent="0.3">
      <c r="A346" s="36" t="s">
        <v>28</v>
      </c>
      <c r="B346" s="37">
        <v>45635</v>
      </c>
      <c r="C346" s="11">
        <v>100</v>
      </c>
      <c r="D346" s="19">
        <f>MAX(ROUND(D345+IF(I345&lt;GLYCT3_MIN,-INCR_ALGO*IF(H345&gt;10,2,1),0)+IF(AND(I345&gt;=GLYCT3_MAX,I344&gt;=GLYCT3_MAX,I343&gt;=GLYCT3_MAX),INCR_ALGO*IF(H345&gt;10,2,1),0),2),0)</f>
        <v>1</v>
      </c>
      <c r="E346" s="14">
        <v>0</v>
      </c>
      <c r="F346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46" s="29">
        <f>Tableau25[[#This Row],[Algo]]*Tableau25[[#This Row],[Glucides]]/10</f>
        <v>0</v>
      </c>
      <c r="H346" s="19">
        <f>ROUND(2*Tableau25[[#This Row],[Calcul NR]],0)/2+Tableau25[[#This Row],[Correction]]</f>
        <v>0</v>
      </c>
      <c r="I346" s="11">
        <v>100</v>
      </c>
      <c r="J346" s="13">
        <v>100</v>
      </c>
      <c r="K346" s="15">
        <f>MAX(ROUND(K345+IF(P345&lt;GLYCT3_MIN,-INCR_ALGO*IF(O345&gt;10,2,1),0)+IF(AND(P345&gt;=GLYCT3_MAX,P344&gt;=GLYCT3_MAX,P343&gt;=GLYCT3_MAX),INCR_ALGO*IF(O345&gt;10,2,1),0),2),0)</f>
        <v>1</v>
      </c>
      <c r="L346" s="15">
        <v>0</v>
      </c>
      <c r="M346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46" s="20">
        <f>Tableau25[[#This Row],[Algo (M)]]*Tableau25[[#This Row],[Glucides (M)]]/10</f>
        <v>0</v>
      </c>
      <c r="O346" s="20">
        <f>ROUND(2*Tableau25[[#This Row],[Calcul NR (M)]],0)/2+Tableau25[[#This Row],[Correction (M)]]</f>
        <v>0</v>
      </c>
      <c r="P346" s="13">
        <v>100</v>
      </c>
      <c r="Q346" s="18">
        <v>100</v>
      </c>
      <c r="R346" s="16">
        <f>MAX(ROUND(R345+IF(X345&lt;GLYCT3_MIN,-INCR_ALGO*IF(V345&gt;10,2,1),0)+IF(AND(X345&gt;GLYCT3_MAX,X344&gt;GLYCT3_MAX,X343&gt;GLYCT3_MAX),INCR_ALGO*IF(V345&gt;10,2,1),0),2),0)</f>
        <v>1</v>
      </c>
      <c r="S346" s="16">
        <v>0</v>
      </c>
      <c r="T346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46" s="21">
        <f>Tableau25[[#This Row],[Algo (S)]]*Tableau25[[#This Row],[Glucides (S)]]/10</f>
        <v>0</v>
      </c>
      <c r="V346" s="21">
        <f>ROUND(2*Tableau25[[#This Row],[Calcul NR (S)]],0)/2+Tableau25[[#This Row],[Correction (S)]]</f>
        <v>0</v>
      </c>
      <c r="W346" s="16">
        <v>10</v>
      </c>
      <c r="X346" s="18">
        <v>100</v>
      </c>
      <c r="Y346" s="21"/>
      <c r="Z346" s="22"/>
    </row>
    <row r="347" spans="1:26" x14ac:dyDescent="0.3">
      <c r="A347" s="36" t="s">
        <v>27</v>
      </c>
      <c r="B347" s="37">
        <v>45636</v>
      </c>
      <c r="C347" s="11">
        <v>100</v>
      </c>
      <c r="D347" s="19">
        <f>MAX(ROUND(D346+IF(I346&lt;GLYCT3_MIN,-INCR_ALGO*IF(H346&gt;10,2,1),0)+IF(AND(I346&gt;=GLYCT3_MAX,I345&gt;=GLYCT3_MAX,I344&gt;=GLYCT3_MAX),INCR_ALGO*IF(H346&gt;10,2,1),0),2),0)</f>
        <v>1</v>
      </c>
      <c r="E347" s="14">
        <v>0</v>
      </c>
      <c r="F347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47" s="29">
        <f>Tableau25[[#This Row],[Algo]]*Tableau25[[#This Row],[Glucides]]/10</f>
        <v>0</v>
      </c>
      <c r="H347" s="19">
        <f>ROUND(2*Tableau25[[#This Row],[Calcul NR]],0)/2+Tableau25[[#This Row],[Correction]]</f>
        <v>0</v>
      </c>
      <c r="I347" s="11">
        <v>100</v>
      </c>
      <c r="J347" s="13">
        <v>100</v>
      </c>
      <c r="K347" s="15">
        <f>MAX(ROUND(K346+IF(P346&lt;GLYCT3_MIN,-INCR_ALGO*IF(O346&gt;10,2,1),0)+IF(AND(P346&gt;=GLYCT3_MAX,P345&gt;=GLYCT3_MAX,P344&gt;=GLYCT3_MAX),INCR_ALGO*IF(O346&gt;10,2,1),0),2),0)</f>
        <v>1</v>
      </c>
      <c r="L347" s="15">
        <v>0</v>
      </c>
      <c r="M347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47" s="20">
        <f>Tableau25[[#This Row],[Algo (M)]]*Tableau25[[#This Row],[Glucides (M)]]/10</f>
        <v>0</v>
      </c>
      <c r="O347" s="20">
        <f>ROUND(2*Tableau25[[#This Row],[Calcul NR (M)]],0)/2+Tableau25[[#This Row],[Correction (M)]]</f>
        <v>0</v>
      </c>
      <c r="P347" s="13">
        <v>100</v>
      </c>
      <c r="Q347" s="18">
        <v>100</v>
      </c>
      <c r="R347" s="16">
        <f>MAX(ROUND(R346+IF(X346&lt;GLYCT3_MIN,-INCR_ALGO*IF(V346&gt;10,2,1),0)+IF(AND(X346&gt;GLYCT3_MAX,X345&gt;GLYCT3_MAX,X344&gt;GLYCT3_MAX),INCR_ALGO*IF(V346&gt;10,2,1),0),2),0)</f>
        <v>1</v>
      </c>
      <c r="S347" s="16">
        <v>0</v>
      </c>
      <c r="T347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47" s="21">
        <f>Tableau25[[#This Row],[Algo (S)]]*Tableau25[[#This Row],[Glucides (S)]]/10</f>
        <v>0</v>
      </c>
      <c r="V347" s="21">
        <f>ROUND(2*Tableau25[[#This Row],[Calcul NR (S)]],0)/2+Tableau25[[#This Row],[Correction (S)]]</f>
        <v>0</v>
      </c>
      <c r="W347" s="16">
        <v>10</v>
      </c>
      <c r="X347" s="18">
        <v>100</v>
      </c>
      <c r="Y347" s="21"/>
      <c r="Z347" s="22"/>
    </row>
    <row r="348" spans="1:26" x14ac:dyDescent="0.3">
      <c r="A348" s="36" t="s">
        <v>33</v>
      </c>
      <c r="B348" s="37">
        <v>45637</v>
      </c>
      <c r="C348" s="11">
        <v>100</v>
      </c>
      <c r="D348" s="19">
        <f>MAX(ROUND(D347+IF(I347&lt;GLYCT3_MIN,-INCR_ALGO*IF(H347&gt;10,2,1),0)+IF(AND(I347&gt;=GLYCT3_MAX,I346&gt;=GLYCT3_MAX,I345&gt;=GLYCT3_MAX),INCR_ALGO*IF(H347&gt;10,2,1),0),2),0)</f>
        <v>1</v>
      </c>
      <c r="E348" s="14">
        <v>0</v>
      </c>
      <c r="F348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48" s="29">
        <f>Tableau25[[#This Row],[Algo]]*Tableau25[[#This Row],[Glucides]]/10</f>
        <v>0</v>
      </c>
      <c r="H348" s="19">
        <f>ROUND(2*Tableau25[[#This Row],[Calcul NR]],0)/2+Tableau25[[#This Row],[Correction]]</f>
        <v>0</v>
      </c>
      <c r="I348" s="11">
        <v>100</v>
      </c>
      <c r="J348" s="13">
        <v>100</v>
      </c>
      <c r="K348" s="15">
        <f>MAX(ROUND(K347+IF(P347&lt;GLYCT3_MIN,-INCR_ALGO*IF(O347&gt;10,2,1),0)+IF(AND(P347&gt;=GLYCT3_MAX,P346&gt;=GLYCT3_MAX,P345&gt;=GLYCT3_MAX),INCR_ALGO*IF(O347&gt;10,2,1),0),2),0)</f>
        <v>1</v>
      </c>
      <c r="L348" s="15">
        <v>0</v>
      </c>
      <c r="M348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48" s="20">
        <f>Tableau25[[#This Row],[Algo (M)]]*Tableau25[[#This Row],[Glucides (M)]]/10</f>
        <v>0</v>
      </c>
      <c r="O348" s="20">
        <f>ROUND(2*Tableau25[[#This Row],[Calcul NR (M)]],0)/2+Tableau25[[#This Row],[Correction (M)]]</f>
        <v>0</v>
      </c>
      <c r="P348" s="13">
        <v>100</v>
      </c>
      <c r="Q348" s="18">
        <v>100</v>
      </c>
      <c r="R348" s="16">
        <f>MAX(ROUND(R347+IF(X347&lt;GLYCT3_MIN,-INCR_ALGO*IF(V347&gt;10,2,1),0)+IF(AND(X347&gt;GLYCT3_MAX,X346&gt;GLYCT3_MAX,X345&gt;GLYCT3_MAX),INCR_ALGO*IF(V347&gt;10,2,1),0),2),0)</f>
        <v>1</v>
      </c>
      <c r="S348" s="16">
        <v>0</v>
      </c>
      <c r="T348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48" s="21">
        <f>Tableau25[[#This Row],[Algo (S)]]*Tableau25[[#This Row],[Glucides (S)]]/10</f>
        <v>0</v>
      </c>
      <c r="V348" s="21">
        <f>ROUND(2*Tableau25[[#This Row],[Calcul NR (S)]],0)/2+Tableau25[[#This Row],[Correction (S)]]</f>
        <v>0</v>
      </c>
      <c r="W348" s="16">
        <v>10</v>
      </c>
      <c r="X348" s="18">
        <v>100</v>
      </c>
      <c r="Y348" s="21"/>
      <c r="Z348" s="22"/>
    </row>
    <row r="349" spans="1:26" x14ac:dyDescent="0.3">
      <c r="A349" s="36" t="s">
        <v>29</v>
      </c>
      <c r="B349" s="37">
        <v>45638</v>
      </c>
      <c r="C349" s="11">
        <v>100</v>
      </c>
      <c r="D349" s="19">
        <f>MAX(ROUND(D348+IF(I348&lt;GLYCT3_MIN,-INCR_ALGO*IF(H348&gt;10,2,1),0)+IF(AND(I348&gt;=GLYCT3_MAX,I347&gt;=GLYCT3_MAX,I346&gt;=GLYCT3_MAX),INCR_ALGO*IF(H348&gt;10,2,1),0),2),0)</f>
        <v>1</v>
      </c>
      <c r="E349" s="14">
        <v>0</v>
      </c>
      <c r="F349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49" s="29">
        <f>Tableau25[[#This Row],[Algo]]*Tableau25[[#This Row],[Glucides]]/10</f>
        <v>0</v>
      </c>
      <c r="H349" s="19">
        <f>ROUND(2*Tableau25[[#This Row],[Calcul NR]],0)/2+Tableau25[[#This Row],[Correction]]</f>
        <v>0</v>
      </c>
      <c r="I349" s="11">
        <v>100</v>
      </c>
      <c r="J349" s="13">
        <v>100</v>
      </c>
      <c r="K349" s="15">
        <f>MAX(ROUND(K348+IF(P348&lt;GLYCT3_MIN,-INCR_ALGO*IF(O348&gt;10,2,1),0)+IF(AND(P348&gt;=GLYCT3_MAX,P347&gt;=GLYCT3_MAX,P346&gt;=GLYCT3_MAX),INCR_ALGO*IF(O348&gt;10,2,1),0),2),0)</f>
        <v>1</v>
      </c>
      <c r="L349" s="15">
        <v>0</v>
      </c>
      <c r="M349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49" s="20">
        <f>Tableau25[[#This Row],[Algo (M)]]*Tableau25[[#This Row],[Glucides (M)]]/10</f>
        <v>0</v>
      </c>
      <c r="O349" s="20">
        <f>ROUND(2*Tableau25[[#This Row],[Calcul NR (M)]],0)/2+Tableau25[[#This Row],[Correction (M)]]</f>
        <v>0</v>
      </c>
      <c r="P349" s="13">
        <v>100</v>
      </c>
      <c r="Q349" s="18">
        <v>100</v>
      </c>
      <c r="R349" s="16">
        <f>MAX(ROUND(R348+IF(X348&lt;GLYCT3_MIN,-INCR_ALGO*IF(V348&gt;10,2,1),0)+IF(AND(X348&gt;GLYCT3_MAX,X347&gt;GLYCT3_MAX,X346&gt;GLYCT3_MAX),INCR_ALGO*IF(V348&gt;10,2,1),0),2),0)</f>
        <v>1</v>
      </c>
      <c r="S349" s="16">
        <v>0</v>
      </c>
      <c r="T349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49" s="21">
        <f>Tableau25[[#This Row],[Algo (S)]]*Tableau25[[#This Row],[Glucides (S)]]/10</f>
        <v>0</v>
      </c>
      <c r="V349" s="21">
        <f>ROUND(2*Tableau25[[#This Row],[Calcul NR (S)]],0)/2+Tableau25[[#This Row],[Correction (S)]]</f>
        <v>0</v>
      </c>
      <c r="W349" s="16">
        <v>10</v>
      </c>
      <c r="X349" s="18">
        <v>100</v>
      </c>
      <c r="Y349" s="21"/>
      <c r="Z349" s="22"/>
    </row>
    <row r="350" spans="1:26" x14ac:dyDescent="0.3">
      <c r="A350" s="36" t="s">
        <v>30</v>
      </c>
      <c r="B350" s="37">
        <v>45639</v>
      </c>
      <c r="C350" s="11">
        <v>100</v>
      </c>
      <c r="D350" s="19">
        <f>MAX(ROUND(D349+IF(I349&lt;GLYCT3_MIN,-INCR_ALGO*IF(H349&gt;10,2,1),0)+IF(AND(I349&gt;=GLYCT3_MAX,I348&gt;=GLYCT3_MAX,I347&gt;=GLYCT3_MAX),INCR_ALGO*IF(H349&gt;10,2,1),0),2),0)</f>
        <v>1</v>
      </c>
      <c r="E350" s="14">
        <v>0</v>
      </c>
      <c r="F350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50" s="29">
        <f>Tableau25[[#This Row],[Algo]]*Tableau25[[#This Row],[Glucides]]/10</f>
        <v>0</v>
      </c>
      <c r="H350" s="19">
        <f>ROUND(2*Tableau25[[#This Row],[Calcul NR]],0)/2+Tableau25[[#This Row],[Correction]]</f>
        <v>0</v>
      </c>
      <c r="I350" s="11">
        <v>100</v>
      </c>
      <c r="J350" s="13">
        <v>100</v>
      </c>
      <c r="K350" s="15">
        <f>MAX(ROUND(K349+IF(P349&lt;GLYCT3_MIN,-INCR_ALGO*IF(O349&gt;10,2,1),0)+IF(AND(P349&gt;=GLYCT3_MAX,P348&gt;=GLYCT3_MAX,P347&gt;=GLYCT3_MAX),INCR_ALGO*IF(O349&gt;10,2,1),0),2),0)</f>
        <v>1</v>
      </c>
      <c r="L350" s="15">
        <v>0</v>
      </c>
      <c r="M350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50" s="20">
        <f>Tableau25[[#This Row],[Algo (M)]]*Tableau25[[#This Row],[Glucides (M)]]/10</f>
        <v>0</v>
      </c>
      <c r="O350" s="20">
        <f>ROUND(2*Tableau25[[#This Row],[Calcul NR (M)]],0)/2+Tableau25[[#This Row],[Correction (M)]]</f>
        <v>0</v>
      </c>
      <c r="P350" s="13">
        <v>100</v>
      </c>
      <c r="Q350" s="18">
        <v>100</v>
      </c>
      <c r="R350" s="16">
        <f>MAX(ROUND(R349+IF(X349&lt;GLYCT3_MIN,-INCR_ALGO*IF(V349&gt;10,2,1),0)+IF(AND(X349&gt;GLYCT3_MAX,X348&gt;GLYCT3_MAX,X347&gt;GLYCT3_MAX),INCR_ALGO*IF(V349&gt;10,2,1),0),2),0)</f>
        <v>1</v>
      </c>
      <c r="S350" s="16">
        <v>0</v>
      </c>
      <c r="T350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50" s="21">
        <f>Tableau25[[#This Row],[Algo (S)]]*Tableau25[[#This Row],[Glucides (S)]]/10</f>
        <v>0</v>
      </c>
      <c r="V350" s="21">
        <f>ROUND(2*Tableau25[[#This Row],[Calcul NR (S)]],0)/2+Tableau25[[#This Row],[Correction (S)]]</f>
        <v>0</v>
      </c>
      <c r="W350" s="16">
        <v>10</v>
      </c>
      <c r="X350" s="18">
        <v>100</v>
      </c>
      <c r="Y350" s="21"/>
      <c r="Z350" s="22"/>
    </row>
    <row r="351" spans="1:26" x14ac:dyDescent="0.3">
      <c r="A351" s="36" t="s">
        <v>31</v>
      </c>
      <c r="B351" s="37">
        <v>45640</v>
      </c>
      <c r="C351" s="11">
        <v>100</v>
      </c>
      <c r="D351" s="19">
        <f>MAX(ROUND(D350+IF(I350&lt;GLYCT3_MIN,-INCR_ALGO*IF(H350&gt;10,2,1),0)+IF(AND(I350&gt;=GLYCT3_MAX,I349&gt;=GLYCT3_MAX,I348&gt;=GLYCT3_MAX),INCR_ALGO*IF(H350&gt;10,2,1),0),2),0)</f>
        <v>1</v>
      </c>
      <c r="E351" s="14">
        <v>0</v>
      </c>
      <c r="F351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51" s="29">
        <f>Tableau25[[#This Row],[Algo]]*Tableau25[[#This Row],[Glucides]]/10</f>
        <v>0</v>
      </c>
      <c r="H351" s="19">
        <f>ROUND(2*Tableau25[[#This Row],[Calcul NR]],0)/2+Tableau25[[#This Row],[Correction]]</f>
        <v>0</v>
      </c>
      <c r="I351" s="11">
        <v>100</v>
      </c>
      <c r="J351" s="13">
        <v>100</v>
      </c>
      <c r="K351" s="15">
        <f>MAX(ROUND(K350+IF(P350&lt;GLYCT3_MIN,-INCR_ALGO*IF(O350&gt;10,2,1),0)+IF(AND(P350&gt;=GLYCT3_MAX,P349&gt;=GLYCT3_MAX,P348&gt;=GLYCT3_MAX),INCR_ALGO*IF(O350&gt;10,2,1),0),2),0)</f>
        <v>1</v>
      </c>
      <c r="L351" s="15">
        <v>0</v>
      </c>
      <c r="M351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51" s="20">
        <f>Tableau25[[#This Row],[Algo (M)]]*Tableau25[[#This Row],[Glucides (M)]]/10</f>
        <v>0</v>
      </c>
      <c r="O351" s="20">
        <f>ROUND(2*Tableau25[[#This Row],[Calcul NR (M)]],0)/2+Tableau25[[#This Row],[Correction (M)]]</f>
        <v>0</v>
      </c>
      <c r="P351" s="13">
        <v>100</v>
      </c>
      <c r="Q351" s="18">
        <v>100</v>
      </c>
      <c r="R351" s="16">
        <f>MAX(ROUND(R350+IF(X350&lt;GLYCT3_MIN,-INCR_ALGO*IF(V350&gt;10,2,1),0)+IF(AND(X350&gt;GLYCT3_MAX,X349&gt;GLYCT3_MAX,X348&gt;GLYCT3_MAX),INCR_ALGO*IF(V350&gt;10,2,1),0),2),0)</f>
        <v>1</v>
      </c>
      <c r="S351" s="16">
        <v>0</v>
      </c>
      <c r="T351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51" s="21">
        <f>Tableau25[[#This Row],[Algo (S)]]*Tableau25[[#This Row],[Glucides (S)]]/10</f>
        <v>0</v>
      </c>
      <c r="V351" s="21">
        <f>ROUND(2*Tableau25[[#This Row],[Calcul NR (S)]],0)/2+Tableau25[[#This Row],[Correction (S)]]</f>
        <v>0</v>
      </c>
      <c r="W351" s="16">
        <v>10</v>
      </c>
      <c r="X351" s="18">
        <v>100</v>
      </c>
      <c r="Y351" s="21"/>
      <c r="Z351" s="22"/>
    </row>
    <row r="352" spans="1:26" x14ac:dyDescent="0.3">
      <c r="A352" s="36" t="s">
        <v>32</v>
      </c>
      <c r="B352" s="37">
        <v>45641</v>
      </c>
      <c r="C352" s="11">
        <v>100</v>
      </c>
      <c r="D352" s="19">
        <f>MAX(ROUND(D351+IF(I351&lt;GLYCT3_MIN,-INCR_ALGO*IF(H351&gt;10,2,1),0)+IF(AND(I351&gt;=GLYCT3_MAX,I350&gt;=GLYCT3_MAX,I349&gt;=GLYCT3_MAX),INCR_ALGO*IF(H351&gt;10,2,1),0),2),0)</f>
        <v>1</v>
      </c>
      <c r="E352" s="14">
        <v>0</v>
      </c>
      <c r="F352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52" s="29">
        <f>Tableau25[[#This Row],[Algo]]*Tableau25[[#This Row],[Glucides]]/10</f>
        <v>0</v>
      </c>
      <c r="H352" s="19">
        <f>ROUND(2*Tableau25[[#This Row],[Calcul NR]],0)/2+Tableau25[[#This Row],[Correction]]</f>
        <v>0</v>
      </c>
      <c r="I352" s="11">
        <v>100</v>
      </c>
      <c r="J352" s="13">
        <v>100</v>
      </c>
      <c r="K352" s="15">
        <f>MAX(ROUND(K351+IF(P351&lt;GLYCT3_MIN,-INCR_ALGO*IF(O351&gt;10,2,1),0)+IF(AND(P351&gt;=GLYCT3_MAX,P350&gt;=GLYCT3_MAX,P349&gt;=GLYCT3_MAX),INCR_ALGO*IF(O351&gt;10,2,1),0),2),0)</f>
        <v>1</v>
      </c>
      <c r="L352" s="15">
        <v>0</v>
      </c>
      <c r="M352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52" s="20">
        <f>Tableau25[[#This Row],[Algo (M)]]*Tableau25[[#This Row],[Glucides (M)]]/10</f>
        <v>0</v>
      </c>
      <c r="O352" s="20">
        <f>ROUND(2*Tableau25[[#This Row],[Calcul NR (M)]],0)/2+Tableau25[[#This Row],[Correction (M)]]</f>
        <v>0</v>
      </c>
      <c r="P352" s="13">
        <v>100</v>
      </c>
      <c r="Q352" s="18">
        <v>100</v>
      </c>
      <c r="R352" s="16">
        <f>MAX(ROUND(R351+IF(X351&lt;GLYCT3_MIN,-INCR_ALGO*IF(V351&gt;10,2,1),0)+IF(AND(X351&gt;GLYCT3_MAX,X350&gt;GLYCT3_MAX,X349&gt;GLYCT3_MAX),INCR_ALGO*IF(V351&gt;10,2,1),0),2),0)</f>
        <v>1</v>
      </c>
      <c r="S352" s="16">
        <v>0</v>
      </c>
      <c r="T352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52" s="21">
        <f>Tableau25[[#This Row],[Algo (S)]]*Tableau25[[#This Row],[Glucides (S)]]/10</f>
        <v>0</v>
      </c>
      <c r="V352" s="21">
        <f>ROUND(2*Tableau25[[#This Row],[Calcul NR (S)]],0)/2+Tableau25[[#This Row],[Correction (S)]]</f>
        <v>0</v>
      </c>
      <c r="W352" s="16">
        <v>10</v>
      </c>
      <c r="X352" s="18">
        <v>100</v>
      </c>
      <c r="Y352" s="21"/>
      <c r="Z352" s="22"/>
    </row>
    <row r="353" spans="1:26" x14ac:dyDescent="0.3">
      <c r="A353" s="36" t="s">
        <v>28</v>
      </c>
      <c r="B353" s="37">
        <v>45642</v>
      </c>
      <c r="C353" s="11">
        <v>100</v>
      </c>
      <c r="D353" s="19">
        <f>MAX(ROUND(D352+IF(I352&lt;GLYCT3_MIN,-INCR_ALGO*IF(H352&gt;10,2,1),0)+IF(AND(I352&gt;=GLYCT3_MAX,I351&gt;=GLYCT3_MAX,I350&gt;=GLYCT3_MAX),INCR_ALGO*IF(H352&gt;10,2,1),0),2),0)</f>
        <v>1</v>
      </c>
      <c r="E353" s="14">
        <v>0</v>
      </c>
      <c r="F353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53" s="29">
        <f>Tableau25[[#This Row],[Algo]]*Tableau25[[#This Row],[Glucides]]/10</f>
        <v>0</v>
      </c>
      <c r="H353" s="19">
        <f>ROUND(2*Tableau25[[#This Row],[Calcul NR]],0)/2+Tableau25[[#This Row],[Correction]]</f>
        <v>0</v>
      </c>
      <c r="I353" s="11">
        <v>100</v>
      </c>
      <c r="J353" s="13">
        <v>100</v>
      </c>
      <c r="K353" s="15">
        <f>MAX(ROUND(K352+IF(P352&lt;GLYCT3_MIN,-INCR_ALGO*IF(O352&gt;10,2,1),0)+IF(AND(P352&gt;=GLYCT3_MAX,P351&gt;=GLYCT3_MAX,P350&gt;=GLYCT3_MAX),INCR_ALGO*IF(O352&gt;10,2,1),0),2),0)</f>
        <v>1</v>
      </c>
      <c r="L353" s="15">
        <v>0</v>
      </c>
      <c r="M353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53" s="20">
        <f>Tableau25[[#This Row],[Algo (M)]]*Tableau25[[#This Row],[Glucides (M)]]/10</f>
        <v>0</v>
      </c>
      <c r="O353" s="20">
        <f>ROUND(2*Tableau25[[#This Row],[Calcul NR (M)]],0)/2+Tableau25[[#This Row],[Correction (M)]]</f>
        <v>0</v>
      </c>
      <c r="P353" s="13">
        <v>100</v>
      </c>
      <c r="Q353" s="18">
        <v>100</v>
      </c>
      <c r="R353" s="16">
        <f>MAX(ROUND(R352+IF(X352&lt;GLYCT3_MIN,-INCR_ALGO*IF(V352&gt;10,2,1),0)+IF(AND(X352&gt;GLYCT3_MAX,X351&gt;GLYCT3_MAX,X350&gt;GLYCT3_MAX),INCR_ALGO*IF(V352&gt;10,2,1),0),2),0)</f>
        <v>1</v>
      </c>
      <c r="S353" s="16">
        <v>0</v>
      </c>
      <c r="T353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53" s="21">
        <f>Tableau25[[#This Row],[Algo (S)]]*Tableau25[[#This Row],[Glucides (S)]]/10</f>
        <v>0</v>
      </c>
      <c r="V353" s="21">
        <f>ROUND(2*Tableau25[[#This Row],[Calcul NR (S)]],0)/2+Tableau25[[#This Row],[Correction (S)]]</f>
        <v>0</v>
      </c>
      <c r="W353" s="16">
        <v>10</v>
      </c>
      <c r="X353" s="18">
        <v>100</v>
      </c>
      <c r="Y353" s="21"/>
      <c r="Z353" s="22"/>
    </row>
    <row r="354" spans="1:26" x14ac:dyDescent="0.3">
      <c r="A354" s="36" t="s">
        <v>27</v>
      </c>
      <c r="B354" s="37">
        <v>45643</v>
      </c>
      <c r="C354" s="11">
        <v>100</v>
      </c>
      <c r="D354" s="19">
        <f>MAX(ROUND(D353+IF(I353&lt;GLYCT3_MIN,-INCR_ALGO*IF(H353&gt;10,2,1),0)+IF(AND(I353&gt;=GLYCT3_MAX,I352&gt;=GLYCT3_MAX,I351&gt;=GLYCT3_MAX),INCR_ALGO*IF(H353&gt;10,2,1),0),2),0)</f>
        <v>1</v>
      </c>
      <c r="E354" s="14">
        <v>0</v>
      </c>
      <c r="F354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54" s="29">
        <f>Tableau25[[#This Row],[Algo]]*Tableau25[[#This Row],[Glucides]]/10</f>
        <v>0</v>
      </c>
      <c r="H354" s="19">
        <f>ROUND(2*Tableau25[[#This Row],[Calcul NR]],0)/2+Tableau25[[#This Row],[Correction]]</f>
        <v>0</v>
      </c>
      <c r="I354" s="11">
        <v>100</v>
      </c>
      <c r="J354" s="13">
        <v>100</v>
      </c>
      <c r="K354" s="15">
        <f>MAX(ROUND(K353+IF(P353&lt;GLYCT3_MIN,-INCR_ALGO*IF(O353&gt;10,2,1),0)+IF(AND(P353&gt;=GLYCT3_MAX,P352&gt;=GLYCT3_MAX,P351&gt;=GLYCT3_MAX),INCR_ALGO*IF(O353&gt;10,2,1),0),2),0)</f>
        <v>1</v>
      </c>
      <c r="L354" s="15">
        <v>0</v>
      </c>
      <c r="M354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54" s="20">
        <f>Tableau25[[#This Row],[Algo (M)]]*Tableau25[[#This Row],[Glucides (M)]]/10</f>
        <v>0</v>
      </c>
      <c r="O354" s="20">
        <f>ROUND(2*Tableau25[[#This Row],[Calcul NR (M)]],0)/2+Tableau25[[#This Row],[Correction (M)]]</f>
        <v>0</v>
      </c>
      <c r="P354" s="13">
        <v>100</v>
      </c>
      <c r="Q354" s="18">
        <v>100</v>
      </c>
      <c r="R354" s="16">
        <f>MAX(ROUND(R353+IF(X353&lt;GLYCT3_MIN,-INCR_ALGO*IF(V353&gt;10,2,1),0)+IF(AND(X353&gt;GLYCT3_MAX,X352&gt;GLYCT3_MAX,X351&gt;GLYCT3_MAX),INCR_ALGO*IF(V353&gt;10,2,1),0),2),0)</f>
        <v>1</v>
      </c>
      <c r="S354" s="16">
        <v>0</v>
      </c>
      <c r="T354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54" s="21">
        <f>Tableau25[[#This Row],[Algo (S)]]*Tableau25[[#This Row],[Glucides (S)]]/10</f>
        <v>0</v>
      </c>
      <c r="V354" s="21">
        <f>ROUND(2*Tableau25[[#This Row],[Calcul NR (S)]],0)/2+Tableau25[[#This Row],[Correction (S)]]</f>
        <v>0</v>
      </c>
      <c r="W354" s="16">
        <v>10</v>
      </c>
      <c r="X354" s="18">
        <v>100</v>
      </c>
      <c r="Y354" s="21"/>
      <c r="Z354" s="22"/>
    </row>
    <row r="355" spans="1:26" x14ac:dyDescent="0.3">
      <c r="A355" s="36" t="s">
        <v>33</v>
      </c>
      <c r="B355" s="37">
        <v>45644</v>
      </c>
      <c r="C355" s="11">
        <v>100</v>
      </c>
      <c r="D355" s="19">
        <f>MAX(ROUND(D354+IF(I354&lt;GLYCT3_MIN,-INCR_ALGO*IF(H354&gt;10,2,1),0)+IF(AND(I354&gt;=GLYCT3_MAX,I353&gt;=GLYCT3_MAX,I352&gt;=GLYCT3_MAX),INCR_ALGO*IF(H354&gt;10,2,1),0),2),0)</f>
        <v>1</v>
      </c>
      <c r="E355" s="14">
        <v>0</v>
      </c>
      <c r="F355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55" s="29">
        <f>Tableau25[[#This Row],[Algo]]*Tableau25[[#This Row],[Glucides]]/10</f>
        <v>0</v>
      </c>
      <c r="H355" s="19">
        <f>ROUND(2*Tableau25[[#This Row],[Calcul NR]],0)/2+Tableau25[[#This Row],[Correction]]</f>
        <v>0</v>
      </c>
      <c r="I355" s="11">
        <v>100</v>
      </c>
      <c r="J355" s="13">
        <v>100</v>
      </c>
      <c r="K355" s="15">
        <f>MAX(ROUND(K354+IF(P354&lt;GLYCT3_MIN,-INCR_ALGO*IF(O354&gt;10,2,1),0)+IF(AND(P354&gt;=GLYCT3_MAX,P353&gt;=GLYCT3_MAX,P352&gt;=GLYCT3_MAX),INCR_ALGO*IF(O354&gt;10,2,1),0),2),0)</f>
        <v>1</v>
      </c>
      <c r="L355" s="15">
        <v>0</v>
      </c>
      <c r="M355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55" s="20">
        <f>Tableau25[[#This Row],[Algo (M)]]*Tableau25[[#This Row],[Glucides (M)]]/10</f>
        <v>0</v>
      </c>
      <c r="O355" s="20">
        <f>ROUND(2*Tableau25[[#This Row],[Calcul NR (M)]],0)/2+Tableau25[[#This Row],[Correction (M)]]</f>
        <v>0</v>
      </c>
      <c r="P355" s="13">
        <v>100</v>
      </c>
      <c r="Q355" s="18">
        <v>100</v>
      </c>
      <c r="R355" s="16">
        <f>MAX(ROUND(R354+IF(X354&lt;GLYCT3_MIN,-INCR_ALGO*IF(V354&gt;10,2,1),0)+IF(AND(X354&gt;GLYCT3_MAX,X353&gt;GLYCT3_MAX,X352&gt;GLYCT3_MAX),INCR_ALGO*IF(V354&gt;10,2,1),0),2),0)</f>
        <v>1</v>
      </c>
      <c r="S355" s="16">
        <v>0</v>
      </c>
      <c r="T355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55" s="21">
        <f>Tableau25[[#This Row],[Algo (S)]]*Tableau25[[#This Row],[Glucides (S)]]/10</f>
        <v>0</v>
      </c>
      <c r="V355" s="21">
        <f>ROUND(2*Tableau25[[#This Row],[Calcul NR (S)]],0)/2+Tableau25[[#This Row],[Correction (S)]]</f>
        <v>0</v>
      </c>
      <c r="W355" s="16">
        <v>10</v>
      </c>
      <c r="X355" s="18">
        <v>100</v>
      </c>
      <c r="Y355" s="21"/>
      <c r="Z355" s="22"/>
    </row>
    <row r="356" spans="1:26" x14ac:dyDescent="0.3">
      <c r="A356" s="36" t="s">
        <v>29</v>
      </c>
      <c r="B356" s="37">
        <v>45645</v>
      </c>
      <c r="C356" s="11">
        <v>100</v>
      </c>
      <c r="D356" s="19">
        <f>MAX(ROUND(D355+IF(I355&lt;GLYCT3_MIN,-INCR_ALGO*IF(H355&gt;10,2,1),0)+IF(AND(I355&gt;=GLYCT3_MAX,I354&gt;=GLYCT3_MAX,I353&gt;=GLYCT3_MAX),INCR_ALGO*IF(H355&gt;10,2,1),0),2),0)</f>
        <v>1</v>
      </c>
      <c r="E356" s="14">
        <v>0</v>
      </c>
      <c r="F356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56" s="29">
        <f>Tableau25[[#This Row],[Algo]]*Tableau25[[#This Row],[Glucides]]/10</f>
        <v>0</v>
      </c>
      <c r="H356" s="19">
        <f>ROUND(2*Tableau25[[#This Row],[Calcul NR]],0)/2+Tableau25[[#This Row],[Correction]]</f>
        <v>0</v>
      </c>
      <c r="I356" s="11">
        <v>100</v>
      </c>
      <c r="J356" s="13">
        <v>100</v>
      </c>
      <c r="K356" s="15">
        <f>MAX(ROUND(K355+IF(P355&lt;GLYCT3_MIN,-INCR_ALGO*IF(O355&gt;10,2,1),0)+IF(AND(P355&gt;=GLYCT3_MAX,P354&gt;=GLYCT3_MAX,P353&gt;=GLYCT3_MAX),INCR_ALGO*IF(O355&gt;10,2,1),0),2),0)</f>
        <v>1</v>
      </c>
      <c r="L356" s="15">
        <v>0</v>
      </c>
      <c r="M356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56" s="20">
        <f>Tableau25[[#This Row],[Algo (M)]]*Tableau25[[#This Row],[Glucides (M)]]/10</f>
        <v>0</v>
      </c>
      <c r="O356" s="20">
        <f>ROUND(2*Tableau25[[#This Row],[Calcul NR (M)]],0)/2+Tableau25[[#This Row],[Correction (M)]]</f>
        <v>0</v>
      </c>
      <c r="P356" s="13">
        <v>100</v>
      </c>
      <c r="Q356" s="18">
        <v>100</v>
      </c>
      <c r="R356" s="16">
        <f>MAX(ROUND(R355+IF(X355&lt;GLYCT3_MIN,-INCR_ALGO*IF(V355&gt;10,2,1),0)+IF(AND(X355&gt;GLYCT3_MAX,X354&gt;GLYCT3_MAX,X353&gt;GLYCT3_MAX),INCR_ALGO*IF(V355&gt;10,2,1),0),2),0)</f>
        <v>1</v>
      </c>
      <c r="S356" s="16">
        <v>0</v>
      </c>
      <c r="T356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56" s="21">
        <f>Tableau25[[#This Row],[Algo (S)]]*Tableau25[[#This Row],[Glucides (S)]]/10</f>
        <v>0</v>
      </c>
      <c r="V356" s="21">
        <f>ROUND(2*Tableau25[[#This Row],[Calcul NR (S)]],0)/2+Tableau25[[#This Row],[Correction (S)]]</f>
        <v>0</v>
      </c>
      <c r="W356" s="16">
        <v>10</v>
      </c>
      <c r="X356" s="18">
        <v>100</v>
      </c>
      <c r="Y356" s="21"/>
      <c r="Z356" s="22"/>
    </row>
    <row r="357" spans="1:26" x14ac:dyDescent="0.3">
      <c r="A357" s="36" t="s">
        <v>30</v>
      </c>
      <c r="B357" s="37">
        <v>45646</v>
      </c>
      <c r="C357" s="11">
        <v>100</v>
      </c>
      <c r="D357" s="19">
        <f>MAX(ROUND(D356+IF(I356&lt;GLYCT3_MIN,-INCR_ALGO*IF(H356&gt;10,2,1),0)+IF(AND(I356&gt;=GLYCT3_MAX,I355&gt;=GLYCT3_MAX,I354&gt;=GLYCT3_MAX),INCR_ALGO*IF(H356&gt;10,2,1),0),2),0)</f>
        <v>1</v>
      </c>
      <c r="E357" s="14">
        <v>0</v>
      </c>
      <c r="F357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57" s="29">
        <f>Tableau25[[#This Row],[Algo]]*Tableau25[[#This Row],[Glucides]]/10</f>
        <v>0</v>
      </c>
      <c r="H357" s="19">
        <f>ROUND(2*Tableau25[[#This Row],[Calcul NR]],0)/2+Tableau25[[#This Row],[Correction]]</f>
        <v>0</v>
      </c>
      <c r="I357" s="11">
        <v>100</v>
      </c>
      <c r="J357" s="13">
        <v>100</v>
      </c>
      <c r="K357" s="15">
        <f>MAX(ROUND(K356+IF(P356&lt;GLYCT3_MIN,-INCR_ALGO*IF(O356&gt;10,2,1),0)+IF(AND(P356&gt;=GLYCT3_MAX,P355&gt;=GLYCT3_MAX,P354&gt;=GLYCT3_MAX),INCR_ALGO*IF(O356&gt;10,2,1),0),2),0)</f>
        <v>1</v>
      </c>
      <c r="L357" s="15">
        <v>0</v>
      </c>
      <c r="M357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57" s="20">
        <f>Tableau25[[#This Row],[Algo (M)]]*Tableau25[[#This Row],[Glucides (M)]]/10</f>
        <v>0</v>
      </c>
      <c r="O357" s="20">
        <f>ROUND(2*Tableau25[[#This Row],[Calcul NR (M)]],0)/2+Tableau25[[#This Row],[Correction (M)]]</f>
        <v>0</v>
      </c>
      <c r="P357" s="13">
        <v>100</v>
      </c>
      <c r="Q357" s="18">
        <v>100</v>
      </c>
      <c r="R357" s="16">
        <f>MAX(ROUND(R356+IF(X356&lt;GLYCT3_MIN,-INCR_ALGO*IF(V356&gt;10,2,1),0)+IF(AND(X356&gt;GLYCT3_MAX,X355&gt;GLYCT3_MAX,X354&gt;GLYCT3_MAX),INCR_ALGO*IF(V356&gt;10,2,1),0),2),0)</f>
        <v>1</v>
      </c>
      <c r="S357" s="16">
        <v>0</v>
      </c>
      <c r="T357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57" s="21">
        <f>Tableau25[[#This Row],[Algo (S)]]*Tableau25[[#This Row],[Glucides (S)]]/10</f>
        <v>0</v>
      </c>
      <c r="V357" s="21">
        <f>ROUND(2*Tableau25[[#This Row],[Calcul NR (S)]],0)/2+Tableau25[[#This Row],[Correction (S)]]</f>
        <v>0</v>
      </c>
      <c r="W357" s="16">
        <v>10</v>
      </c>
      <c r="X357" s="18">
        <v>100</v>
      </c>
      <c r="Y357" s="21"/>
      <c r="Z357" s="22"/>
    </row>
    <row r="358" spans="1:26" x14ac:dyDescent="0.3">
      <c r="A358" s="36" t="s">
        <v>31</v>
      </c>
      <c r="B358" s="37">
        <v>45647</v>
      </c>
      <c r="C358" s="11">
        <v>100</v>
      </c>
      <c r="D358" s="19">
        <f>MAX(ROUND(D357+IF(I357&lt;GLYCT3_MIN,-INCR_ALGO*IF(H357&gt;10,2,1),0)+IF(AND(I357&gt;=GLYCT3_MAX,I356&gt;=GLYCT3_MAX,I355&gt;=GLYCT3_MAX),INCR_ALGO*IF(H357&gt;10,2,1),0),2),0)</f>
        <v>1</v>
      </c>
      <c r="E358" s="14">
        <v>0</v>
      </c>
      <c r="F358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58" s="29">
        <f>Tableau25[[#This Row],[Algo]]*Tableau25[[#This Row],[Glucides]]/10</f>
        <v>0</v>
      </c>
      <c r="H358" s="19">
        <f>ROUND(2*Tableau25[[#This Row],[Calcul NR]],0)/2+Tableau25[[#This Row],[Correction]]</f>
        <v>0</v>
      </c>
      <c r="I358" s="11">
        <v>100</v>
      </c>
      <c r="J358" s="13">
        <v>100</v>
      </c>
      <c r="K358" s="15">
        <f>MAX(ROUND(K357+IF(P357&lt;GLYCT3_MIN,-INCR_ALGO*IF(O357&gt;10,2,1),0)+IF(AND(P357&gt;=GLYCT3_MAX,P356&gt;=GLYCT3_MAX,P355&gt;=GLYCT3_MAX),INCR_ALGO*IF(O357&gt;10,2,1),0),2),0)</f>
        <v>1</v>
      </c>
      <c r="L358" s="15">
        <v>0</v>
      </c>
      <c r="M358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58" s="20">
        <f>Tableau25[[#This Row],[Algo (M)]]*Tableau25[[#This Row],[Glucides (M)]]/10</f>
        <v>0</v>
      </c>
      <c r="O358" s="20">
        <f>ROUND(2*Tableau25[[#This Row],[Calcul NR (M)]],0)/2+Tableau25[[#This Row],[Correction (M)]]</f>
        <v>0</v>
      </c>
      <c r="P358" s="13">
        <v>100</v>
      </c>
      <c r="Q358" s="18">
        <v>100</v>
      </c>
      <c r="R358" s="16">
        <f>MAX(ROUND(R357+IF(X357&lt;GLYCT3_MIN,-INCR_ALGO*IF(V357&gt;10,2,1),0)+IF(AND(X357&gt;GLYCT3_MAX,X356&gt;GLYCT3_MAX,X355&gt;GLYCT3_MAX),INCR_ALGO*IF(V357&gt;10,2,1),0),2),0)</f>
        <v>1</v>
      </c>
      <c r="S358" s="16">
        <v>0</v>
      </c>
      <c r="T358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58" s="21">
        <f>Tableau25[[#This Row],[Algo (S)]]*Tableau25[[#This Row],[Glucides (S)]]/10</f>
        <v>0</v>
      </c>
      <c r="V358" s="21">
        <f>ROUND(2*Tableau25[[#This Row],[Calcul NR (S)]],0)/2+Tableau25[[#This Row],[Correction (S)]]</f>
        <v>0</v>
      </c>
      <c r="W358" s="16">
        <v>10</v>
      </c>
      <c r="X358" s="18">
        <v>100</v>
      </c>
      <c r="Y358" s="21"/>
      <c r="Z358" s="22"/>
    </row>
    <row r="359" spans="1:26" x14ac:dyDescent="0.3">
      <c r="A359" s="36" t="s">
        <v>32</v>
      </c>
      <c r="B359" s="37">
        <v>45648</v>
      </c>
      <c r="C359" s="11">
        <v>100</v>
      </c>
      <c r="D359" s="19">
        <f>MAX(ROUND(D358+IF(I358&lt;GLYCT3_MIN,-INCR_ALGO*IF(H358&gt;10,2,1),0)+IF(AND(I358&gt;=GLYCT3_MAX,I357&gt;=GLYCT3_MAX,I356&gt;=GLYCT3_MAX),INCR_ALGO*IF(H358&gt;10,2,1),0),2),0)</f>
        <v>1</v>
      </c>
      <c r="E359" s="14">
        <v>0</v>
      </c>
      <c r="F359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59" s="29">
        <f>Tableau25[[#This Row],[Algo]]*Tableau25[[#This Row],[Glucides]]/10</f>
        <v>0</v>
      </c>
      <c r="H359" s="19">
        <f>ROUND(2*Tableau25[[#This Row],[Calcul NR]],0)/2+Tableau25[[#This Row],[Correction]]</f>
        <v>0</v>
      </c>
      <c r="I359" s="11">
        <v>100</v>
      </c>
      <c r="J359" s="13">
        <v>100</v>
      </c>
      <c r="K359" s="15">
        <f>MAX(ROUND(K358+IF(P358&lt;GLYCT3_MIN,-INCR_ALGO*IF(O358&gt;10,2,1),0)+IF(AND(P358&gt;=GLYCT3_MAX,P357&gt;=GLYCT3_MAX,P356&gt;=GLYCT3_MAX),INCR_ALGO*IF(O358&gt;10,2,1),0),2),0)</f>
        <v>1</v>
      </c>
      <c r="L359" s="15">
        <v>0</v>
      </c>
      <c r="M359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59" s="20">
        <f>Tableau25[[#This Row],[Algo (M)]]*Tableau25[[#This Row],[Glucides (M)]]/10</f>
        <v>0</v>
      </c>
      <c r="O359" s="20">
        <f>ROUND(2*Tableau25[[#This Row],[Calcul NR (M)]],0)/2+Tableau25[[#This Row],[Correction (M)]]</f>
        <v>0</v>
      </c>
      <c r="P359" s="13">
        <v>100</v>
      </c>
      <c r="Q359" s="18">
        <v>100</v>
      </c>
      <c r="R359" s="16">
        <f>MAX(ROUND(R358+IF(X358&lt;GLYCT3_MIN,-INCR_ALGO*IF(V358&gt;10,2,1),0)+IF(AND(X358&gt;GLYCT3_MAX,X357&gt;GLYCT3_MAX,X356&gt;GLYCT3_MAX),INCR_ALGO*IF(V358&gt;10,2,1),0),2),0)</f>
        <v>1</v>
      </c>
      <c r="S359" s="16">
        <v>0</v>
      </c>
      <c r="T359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59" s="21">
        <f>Tableau25[[#This Row],[Algo (S)]]*Tableau25[[#This Row],[Glucides (S)]]/10</f>
        <v>0</v>
      </c>
      <c r="V359" s="21">
        <f>ROUND(2*Tableau25[[#This Row],[Calcul NR (S)]],0)/2+Tableau25[[#This Row],[Correction (S)]]</f>
        <v>0</v>
      </c>
      <c r="W359" s="16">
        <v>10</v>
      </c>
      <c r="X359" s="18">
        <v>100</v>
      </c>
      <c r="Y359" s="21"/>
      <c r="Z359" s="22"/>
    </row>
    <row r="360" spans="1:26" x14ac:dyDescent="0.3">
      <c r="A360" s="36" t="s">
        <v>28</v>
      </c>
      <c r="B360" s="37">
        <v>45649</v>
      </c>
      <c r="C360" s="11">
        <v>100</v>
      </c>
      <c r="D360" s="19">
        <f>MAX(ROUND(D359+IF(I359&lt;GLYCT3_MIN,-INCR_ALGO*IF(H359&gt;10,2,1),0)+IF(AND(I359&gt;=GLYCT3_MAX,I358&gt;=GLYCT3_MAX,I357&gt;=GLYCT3_MAX),INCR_ALGO*IF(H359&gt;10,2,1),0),2),0)</f>
        <v>1</v>
      </c>
      <c r="E360" s="14">
        <v>0</v>
      </c>
      <c r="F360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60" s="29">
        <f>Tableau25[[#This Row],[Algo]]*Tableau25[[#This Row],[Glucides]]/10</f>
        <v>0</v>
      </c>
      <c r="H360" s="19">
        <f>ROUND(2*Tableau25[[#This Row],[Calcul NR]],0)/2+Tableau25[[#This Row],[Correction]]</f>
        <v>0</v>
      </c>
      <c r="I360" s="11">
        <v>100</v>
      </c>
      <c r="J360" s="13">
        <v>100</v>
      </c>
      <c r="K360" s="15">
        <f>MAX(ROUND(K359+IF(P359&lt;GLYCT3_MIN,-INCR_ALGO*IF(O359&gt;10,2,1),0)+IF(AND(P359&gt;=GLYCT3_MAX,P358&gt;=GLYCT3_MAX,P357&gt;=GLYCT3_MAX),INCR_ALGO*IF(O359&gt;10,2,1),0),2),0)</f>
        <v>1</v>
      </c>
      <c r="L360" s="15">
        <v>0</v>
      </c>
      <c r="M360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60" s="20">
        <f>Tableau25[[#This Row],[Algo (M)]]*Tableau25[[#This Row],[Glucides (M)]]/10</f>
        <v>0</v>
      </c>
      <c r="O360" s="20">
        <f>ROUND(2*Tableau25[[#This Row],[Calcul NR (M)]],0)/2+Tableau25[[#This Row],[Correction (M)]]</f>
        <v>0</v>
      </c>
      <c r="P360" s="13">
        <v>100</v>
      </c>
      <c r="Q360" s="18">
        <v>100</v>
      </c>
      <c r="R360" s="16">
        <f>MAX(ROUND(R359+IF(X359&lt;GLYCT3_MIN,-INCR_ALGO*IF(V359&gt;10,2,1),0)+IF(AND(X359&gt;GLYCT3_MAX,X358&gt;GLYCT3_MAX,X357&gt;GLYCT3_MAX),INCR_ALGO*IF(V359&gt;10,2,1),0),2),0)</f>
        <v>1</v>
      </c>
      <c r="S360" s="16">
        <v>0</v>
      </c>
      <c r="T360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60" s="21">
        <f>Tableau25[[#This Row],[Algo (S)]]*Tableau25[[#This Row],[Glucides (S)]]/10</f>
        <v>0</v>
      </c>
      <c r="V360" s="21">
        <f>ROUND(2*Tableau25[[#This Row],[Calcul NR (S)]],0)/2+Tableau25[[#This Row],[Correction (S)]]</f>
        <v>0</v>
      </c>
      <c r="W360" s="16">
        <v>10</v>
      </c>
      <c r="X360" s="18">
        <v>100</v>
      </c>
      <c r="Y360" s="21"/>
      <c r="Z360" s="22"/>
    </row>
    <row r="361" spans="1:26" x14ac:dyDescent="0.3">
      <c r="A361" s="36" t="s">
        <v>27</v>
      </c>
      <c r="B361" s="37">
        <v>45650</v>
      </c>
      <c r="C361" s="11">
        <v>100</v>
      </c>
      <c r="D361" s="19">
        <f>MAX(ROUND(D360+IF(I360&lt;GLYCT3_MIN,-INCR_ALGO*IF(H360&gt;10,2,1),0)+IF(AND(I360&gt;=GLYCT3_MAX,I359&gt;=GLYCT3_MAX,I358&gt;=GLYCT3_MAX),INCR_ALGO*IF(H360&gt;10,2,1),0),2),0)</f>
        <v>1</v>
      </c>
      <c r="E361" s="14">
        <v>0</v>
      </c>
      <c r="F361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61" s="29">
        <f>Tableau25[[#This Row],[Algo]]*Tableau25[[#This Row],[Glucides]]/10</f>
        <v>0</v>
      </c>
      <c r="H361" s="19">
        <f>ROUND(2*Tableau25[[#This Row],[Calcul NR]],0)/2+Tableau25[[#This Row],[Correction]]</f>
        <v>0</v>
      </c>
      <c r="I361" s="11">
        <v>100</v>
      </c>
      <c r="J361" s="13">
        <v>100</v>
      </c>
      <c r="K361" s="15">
        <f>MAX(ROUND(K360+IF(P360&lt;GLYCT3_MIN,-INCR_ALGO*IF(O360&gt;10,2,1),0)+IF(AND(P360&gt;=GLYCT3_MAX,P359&gt;=GLYCT3_MAX,P358&gt;=GLYCT3_MAX),INCR_ALGO*IF(O360&gt;10,2,1),0),2),0)</f>
        <v>1</v>
      </c>
      <c r="L361" s="15">
        <v>0</v>
      </c>
      <c r="M361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61" s="20">
        <f>Tableau25[[#This Row],[Algo (M)]]*Tableau25[[#This Row],[Glucides (M)]]/10</f>
        <v>0</v>
      </c>
      <c r="O361" s="20">
        <f>ROUND(2*Tableau25[[#This Row],[Calcul NR (M)]],0)/2+Tableau25[[#This Row],[Correction (M)]]</f>
        <v>0</v>
      </c>
      <c r="P361" s="13">
        <v>100</v>
      </c>
      <c r="Q361" s="18">
        <v>100</v>
      </c>
      <c r="R361" s="16">
        <f>MAX(ROUND(R360+IF(X360&lt;GLYCT3_MIN,-INCR_ALGO*IF(V360&gt;10,2,1),0)+IF(AND(X360&gt;GLYCT3_MAX,X359&gt;GLYCT3_MAX,X358&gt;GLYCT3_MAX),INCR_ALGO*IF(V360&gt;10,2,1),0),2),0)</f>
        <v>1</v>
      </c>
      <c r="S361" s="16">
        <v>0</v>
      </c>
      <c r="T361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61" s="21">
        <f>Tableau25[[#This Row],[Algo (S)]]*Tableau25[[#This Row],[Glucides (S)]]/10</f>
        <v>0</v>
      </c>
      <c r="V361" s="21">
        <f>ROUND(2*Tableau25[[#This Row],[Calcul NR (S)]],0)/2+Tableau25[[#This Row],[Correction (S)]]</f>
        <v>0</v>
      </c>
      <c r="W361" s="16">
        <v>10</v>
      </c>
      <c r="X361" s="18">
        <v>100</v>
      </c>
      <c r="Y361" s="21"/>
      <c r="Z361" s="22"/>
    </row>
    <row r="362" spans="1:26" x14ac:dyDescent="0.3">
      <c r="A362" s="36" t="s">
        <v>33</v>
      </c>
      <c r="B362" s="37">
        <v>45651</v>
      </c>
      <c r="C362" s="11">
        <v>100</v>
      </c>
      <c r="D362" s="19">
        <f>MAX(ROUND(D361+IF(I361&lt;GLYCT3_MIN,-INCR_ALGO*IF(H361&gt;10,2,1),0)+IF(AND(I361&gt;=GLYCT3_MAX,I360&gt;=GLYCT3_MAX,I359&gt;=GLYCT3_MAX),INCR_ALGO*IF(H361&gt;10,2,1),0),2),0)</f>
        <v>1</v>
      </c>
      <c r="E362" s="14">
        <v>0</v>
      </c>
      <c r="F362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62" s="29">
        <f>Tableau25[[#This Row],[Algo]]*Tableau25[[#This Row],[Glucides]]/10</f>
        <v>0</v>
      </c>
      <c r="H362" s="19">
        <f>ROUND(2*Tableau25[[#This Row],[Calcul NR]],0)/2+Tableau25[[#This Row],[Correction]]</f>
        <v>0</v>
      </c>
      <c r="I362" s="11">
        <v>100</v>
      </c>
      <c r="J362" s="13">
        <v>100</v>
      </c>
      <c r="K362" s="15">
        <f>MAX(ROUND(K361+IF(P361&lt;GLYCT3_MIN,-INCR_ALGO*IF(O361&gt;10,2,1),0)+IF(AND(P361&gt;=GLYCT3_MAX,P360&gt;=GLYCT3_MAX,P359&gt;=GLYCT3_MAX),INCR_ALGO*IF(O361&gt;10,2,1),0),2),0)</f>
        <v>1</v>
      </c>
      <c r="L362" s="15">
        <v>0</v>
      </c>
      <c r="M362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62" s="20">
        <f>Tableau25[[#This Row],[Algo (M)]]*Tableau25[[#This Row],[Glucides (M)]]/10</f>
        <v>0</v>
      </c>
      <c r="O362" s="20">
        <f>ROUND(2*Tableau25[[#This Row],[Calcul NR (M)]],0)/2+Tableau25[[#This Row],[Correction (M)]]</f>
        <v>0</v>
      </c>
      <c r="P362" s="13">
        <v>100</v>
      </c>
      <c r="Q362" s="18">
        <v>100</v>
      </c>
      <c r="R362" s="16">
        <f>MAX(ROUND(R361+IF(X361&lt;GLYCT3_MIN,-INCR_ALGO*IF(V361&gt;10,2,1),0)+IF(AND(X361&gt;GLYCT3_MAX,X360&gt;GLYCT3_MAX,X359&gt;GLYCT3_MAX),INCR_ALGO*IF(V361&gt;10,2,1),0),2),0)</f>
        <v>1</v>
      </c>
      <c r="S362" s="16">
        <v>0</v>
      </c>
      <c r="T362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62" s="21">
        <f>Tableau25[[#This Row],[Algo (S)]]*Tableau25[[#This Row],[Glucides (S)]]/10</f>
        <v>0</v>
      </c>
      <c r="V362" s="21">
        <f>ROUND(2*Tableau25[[#This Row],[Calcul NR (S)]],0)/2+Tableau25[[#This Row],[Correction (S)]]</f>
        <v>0</v>
      </c>
      <c r="W362" s="16">
        <v>10</v>
      </c>
      <c r="X362" s="18">
        <v>100</v>
      </c>
      <c r="Y362" s="21"/>
      <c r="Z362" s="22"/>
    </row>
    <row r="363" spans="1:26" x14ac:dyDescent="0.3">
      <c r="A363" s="36" t="s">
        <v>29</v>
      </c>
      <c r="B363" s="37">
        <v>45652</v>
      </c>
      <c r="C363" s="11">
        <v>100</v>
      </c>
      <c r="D363" s="19">
        <f>MAX(ROUND(D362+IF(I362&lt;GLYCT3_MIN,-INCR_ALGO*IF(H362&gt;10,2,1),0)+IF(AND(I362&gt;=GLYCT3_MAX,I361&gt;=GLYCT3_MAX,I360&gt;=GLYCT3_MAX),INCR_ALGO*IF(H362&gt;10,2,1),0),2),0)</f>
        <v>1</v>
      </c>
      <c r="E363" s="14">
        <v>0</v>
      </c>
      <c r="F363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63" s="29">
        <f>Tableau25[[#This Row],[Algo]]*Tableau25[[#This Row],[Glucides]]/10</f>
        <v>0</v>
      </c>
      <c r="H363" s="19">
        <f>ROUND(2*Tableau25[[#This Row],[Calcul NR]],0)/2+Tableau25[[#This Row],[Correction]]</f>
        <v>0</v>
      </c>
      <c r="I363" s="11">
        <v>100</v>
      </c>
      <c r="J363" s="13">
        <v>100</v>
      </c>
      <c r="K363" s="15">
        <f>MAX(ROUND(K362+IF(P362&lt;GLYCT3_MIN,-INCR_ALGO*IF(O362&gt;10,2,1),0)+IF(AND(P362&gt;=GLYCT3_MAX,P361&gt;=GLYCT3_MAX,P360&gt;=GLYCT3_MAX),INCR_ALGO*IF(O362&gt;10,2,1),0),2),0)</f>
        <v>1</v>
      </c>
      <c r="L363" s="15">
        <v>0</v>
      </c>
      <c r="M363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63" s="20">
        <f>Tableau25[[#This Row],[Algo (M)]]*Tableau25[[#This Row],[Glucides (M)]]/10</f>
        <v>0</v>
      </c>
      <c r="O363" s="20">
        <f>ROUND(2*Tableau25[[#This Row],[Calcul NR (M)]],0)/2+Tableau25[[#This Row],[Correction (M)]]</f>
        <v>0</v>
      </c>
      <c r="P363" s="13">
        <v>100</v>
      </c>
      <c r="Q363" s="18">
        <v>100</v>
      </c>
      <c r="R363" s="16">
        <f>MAX(ROUND(R362+IF(X362&lt;GLYCT3_MIN,-INCR_ALGO*IF(V362&gt;10,2,1),0)+IF(AND(X362&gt;GLYCT3_MAX,X361&gt;GLYCT3_MAX,X360&gt;GLYCT3_MAX),INCR_ALGO*IF(V362&gt;10,2,1),0),2),0)</f>
        <v>1</v>
      </c>
      <c r="S363" s="16">
        <v>0</v>
      </c>
      <c r="T363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63" s="21">
        <f>Tableau25[[#This Row],[Algo (S)]]*Tableau25[[#This Row],[Glucides (S)]]/10</f>
        <v>0</v>
      </c>
      <c r="V363" s="21">
        <f>ROUND(2*Tableau25[[#This Row],[Calcul NR (S)]],0)/2+Tableau25[[#This Row],[Correction (S)]]</f>
        <v>0</v>
      </c>
      <c r="W363" s="16">
        <v>10</v>
      </c>
      <c r="X363" s="18">
        <v>100</v>
      </c>
      <c r="Y363" s="21"/>
      <c r="Z363" s="22"/>
    </row>
    <row r="364" spans="1:26" x14ac:dyDescent="0.3">
      <c r="A364" s="36" t="s">
        <v>30</v>
      </c>
      <c r="B364" s="37">
        <v>45653</v>
      </c>
      <c r="C364" s="11">
        <v>100</v>
      </c>
      <c r="D364" s="19">
        <f>MAX(ROUND(D363+IF(I363&lt;GLYCT3_MIN,-INCR_ALGO*IF(H363&gt;10,2,1),0)+IF(AND(I363&gt;=GLYCT3_MAX,I362&gt;=GLYCT3_MAX,I361&gt;=GLYCT3_MAX),INCR_ALGO*IF(H363&gt;10,2,1),0),2),0)</f>
        <v>1</v>
      </c>
      <c r="E364" s="14">
        <v>0</v>
      </c>
      <c r="F364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64" s="29">
        <f>Tableau25[[#This Row],[Algo]]*Tableau25[[#This Row],[Glucides]]/10</f>
        <v>0</v>
      </c>
      <c r="H364" s="19">
        <f>ROUND(2*Tableau25[[#This Row],[Calcul NR]],0)/2+Tableau25[[#This Row],[Correction]]</f>
        <v>0</v>
      </c>
      <c r="I364" s="11">
        <v>100</v>
      </c>
      <c r="J364" s="13">
        <v>100</v>
      </c>
      <c r="K364" s="15">
        <f>MAX(ROUND(K363+IF(P363&lt;GLYCT3_MIN,-INCR_ALGO*IF(O363&gt;10,2,1),0)+IF(AND(P363&gt;=GLYCT3_MAX,P362&gt;=GLYCT3_MAX,P361&gt;=GLYCT3_MAX),INCR_ALGO*IF(O363&gt;10,2,1),0),2),0)</f>
        <v>1</v>
      </c>
      <c r="L364" s="15">
        <v>0</v>
      </c>
      <c r="M364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64" s="20">
        <f>Tableau25[[#This Row],[Algo (M)]]*Tableau25[[#This Row],[Glucides (M)]]/10</f>
        <v>0</v>
      </c>
      <c r="O364" s="20">
        <f>ROUND(2*Tableau25[[#This Row],[Calcul NR (M)]],0)/2+Tableau25[[#This Row],[Correction (M)]]</f>
        <v>0</v>
      </c>
      <c r="P364" s="13">
        <v>100</v>
      </c>
      <c r="Q364" s="18">
        <v>100</v>
      </c>
      <c r="R364" s="16">
        <f>MAX(ROUND(R363+IF(X363&lt;GLYCT3_MIN,-INCR_ALGO*IF(V363&gt;10,2,1),0)+IF(AND(X363&gt;GLYCT3_MAX,X362&gt;GLYCT3_MAX,X361&gt;GLYCT3_MAX),INCR_ALGO*IF(V363&gt;10,2,1),0),2),0)</f>
        <v>1</v>
      </c>
      <c r="S364" s="16">
        <v>0</v>
      </c>
      <c r="T364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64" s="21">
        <f>Tableau25[[#This Row],[Algo (S)]]*Tableau25[[#This Row],[Glucides (S)]]/10</f>
        <v>0</v>
      </c>
      <c r="V364" s="21">
        <f>ROUND(2*Tableau25[[#This Row],[Calcul NR (S)]],0)/2+Tableau25[[#This Row],[Correction (S)]]</f>
        <v>0</v>
      </c>
      <c r="W364" s="16">
        <v>10</v>
      </c>
      <c r="X364" s="18">
        <v>100</v>
      </c>
      <c r="Y364" s="21"/>
      <c r="Z364" s="22"/>
    </row>
    <row r="365" spans="1:26" x14ac:dyDescent="0.3">
      <c r="A365" s="36" t="s">
        <v>31</v>
      </c>
      <c r="B365" s="37">
        <v>45654</v>
      </c>
      <c r="C365" s="11">
        <v>100</v>
      </c>
      <c r="D365" s="19">
        <f>MAX(ROUND(D364+IF(I364&lt;GLYCT3_MIN,-INCR_ALGO*IF(H364&gt;10,2,1),0)+IF(AND(I364&gt;=GLYCT3_MAX,I363&gt;=GLYCT3_MAX,I362&gt;=GLYCT3_MAX),INCR_ALGO*IF(H364&gt;10,2,1),0),2),0)</f>
        <v>1</v>
      </c>
      <c r="E365" s="14">
        <v>0</v>
      </c>
      <c r="F365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65" s="29">
        <f>Tableau25[[#This Row],[Algo]]*Tableau25[[#This Row],[Glucides]]/10</f>
        <v>0</v>
      </c>
      <c r="H365" s="19">
        <f>ROUND(2*Tableau25[[#This Row],[Calcul NR]],0)/2+Tableau25[[#This Row],[Correction]]</f>
        <v>0</v>
      </c>
      <c r="I365" s="11">
        <v>100</v>
      </c>
      <c r="J365" s="13">
        <v>100</v>
      </c>
      <c r="K365" s="15">
        <f>MAX(ROUND(K364+IF(P364&lt;GLYCT3_MIN,-INCR_ALGO*IF(O364&gt;10,2,1),0)+IF(AND(P364&gt;=GLYCT3_MAX,P363&gt;=GLYCT3_MAX,P362&gt;=GLYCT3_MAX),INCR_ALGO*IF(O364&gt;10,2,1),0),2),0)</f>
        <v>1</v>
      </c>
      <c r="L365" s="15">
        <v>0</v>
      </c>
      <c r="M365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65" s="20">
        <f>Tableau25[[#This Row],[Algo (M)]]*Tableau25[[#This Row],[Glucides (M)]]/10</f>
        <v>0</v>
      </c>
      <c r="O365" s="20">
        <f>ROUND(2*Tableau25[[#This Row],[Calcul NR (M)]],0)/2+Tableau25[[#This Row],[Correction (M)]]</f>
        <v>0</v>
      </c>
      <c r="P365" s="13">
        <v>100</v>
      </c>
      <c r="Q365" s="18">
        <v>100</v>
      </c>
      <c r="R365" s="16">
        <f>MAX(ROUND(R364+IF(X364&lt;GLYCT3_MIN,-INCR_ALGO*IF(V364&gt;10,2,1),0)+IF(AND(X364&gt;GLYCT3_MAX,X363&gt;GLYCT3_MAX,X362&gt;GLYCT3_MAX),INCR_ALGO*IF(V364&gt;10,2,1),0),2),0)</f>
        <v>1</v>
      </c>
      <c r="S365" s="16">
        <v>0</v>
      </c>
      <c r="T365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65" s="21">
        <f>Tableau25[[#This Row],[Algo (S)]]*Tableau25[[#This Row],[Glucides (S)]]/10</f>
        <v>0</v>
      </c>
      <c r="V365" s="21">
        <f>ROUND(2*Tableau25[[#This Row],[Calcul NR (S)]],0)/2+Tableau25[[#This Row],[Correction (S)]]</f>
        <v>0</v>
      </c>
      <c r="W365" s="16">
        <v>10</v>
      </c>
      <c r="X365" s="18">
        <v>100</v>
      </c>
      <c r="Y365" s="21"/>
      <c r="Z365" s="22"/>
    </row>
    <row r="366" spans="1:26" x14ac:dyDescent="0.3">
      <c r="A366" s="36" t="s">
        <v>32</v>
      </c>
      <c r="B366" s="37">
        <v>45655</v>
      </c>
      <c r="C366" s="11">
        <v>100</v>
      </c>
      <c r="D366" s="19">
        <f>MAX(ROUND(D365+IF(I365&lt;GLYCT3_MIN,-INCR_ALGO*IF(H365&gt;10,2,1),0)+IF(AND(I365&gt;=GLYCT3_MAX,I364&gt;=GLYCT3_MAX,I363&gt;=GLYCT3_MAX),INCR_ALGO*IF(H365&gt;10,2,1),0),2),0)</f>
        <v>1</v>
      </c>
      <c r="E366" s="14">
        <v>0</v>
      </c>
      <c r="F366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66" s="29">
        <f>Tableau25[[#This Row],[Algo]]*Tableau25[[#This Row],[Glucides]]/10</f>
        <v>0</v>
      </c>
      <c r="H366" s="19">
        <f>ROUND(2*Tableau25[[#This Row],[Calcul NR]],0)/2+Tableau25[[#This Row],[Correction]]</f>
        <v>0</v>
      </c>
      <c r="I366" s="11">
        <v>100</v>
      </c>
      <c r="J366" s="13">
        <v>100</v>
      </c>
      <c r="K366" s="15">
        <f>MAX(ROUND(K365+IF(P365&lt;GLYCT3_MIN,-INCR_ALGO*IF(O365&gt;10,2,1),0)+IF(AND(P365&gt;=GLYCT3_MAX,P364&gt;=GLYCT3_MAX,P363&gt;=GLYCT3_MAX),INCR_ALGO*IF(O365&gt;10,2,1),0),2),0)</f>
        <v>1</v>
      </c>
      <c r="L366" s="15">
        <v>0</v>
      </c>
      <c r="M366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66" s="20">
        <f>Tableau25[[#This Row],[Algo (M)]]*Tableau25[[#This Row],[Glucides (M)]]/10</f>
        <v>0</v>
      </c>
      <c r="O366" s="20">
        <f>ROUND(2*Tableau25[[#This Row],[Calcul NR (M)]],0)/2+Tableau25[[#This Row],[Correction (M)]]</f>
        <v>0</v>
      </c>
      <c r="P366" s="13">
        <v>100</v>
      </c>
      <c r="Q366" s="18">
        <v>100</v>
      </c>
      <c r="R366" s="16">
        <f>MAX(ROUND(R365+IF(X365&lt;GLYCT3_MIN,-INCR_ALGO*IF(V365&gt;10,2,1),0)+IF(AND(X365&gt;GLYCT3_MAX,X364&gt;GLYCT3_MAX,X363&gt;GLYCT3_MAX),INCR_ALGO*IF(V365&gt;10,2,1),0),2),0)</f>
        <v>1</v>
      </c>
      <c r="S366" s="16">
        <v>0</v>
      </c>
      <c r="T366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66" s="21">
        <f>Tableau25[[#This Row],[Algo (S)]]*Tableau25[[#This Row],[Glucides (S)]]/10</f>
        <v>0</v>
      </c>
      <c r="V366" s="21">
        <f>ROUND(2*Tableau25[[#This Row],[Calcul NR (S)]],0)/2+Tableau25[[#This Row],[Correction (S)]]</f>
        <v>0</v>
      </c>
      <c r="W366" s="16">
        <v>10</v>
      </c>
      <c r="X366" s="18">
        <v>100</v>
      </c>
      <c r="Y366" s="21"/>
      <c r="Z366" s="22"/>
    </row>
    <row r="367" spans="1:26" x14ac:dyDescent="0.3">
      <c r="A367" s="36" t="s">
        <v>28</v>
      </c>
      <c r="B367" s="37">
        <v>45656</v>
      </c>
      <c r="C367" s="11">
        <v>100</v>
      </c>
      <c r="D367" s="19">
        <f>MAX(ROUND(D366+IF(I366&lt;GLYCT3_MIN,-INCR_ALGO*IF(H366&gt;10,2,1),0)+IF(AND(I366&gt;=GLYCT3_MAX,I365&gt;=GLYCT3_MAX,I364&gt;=GLYCT3_MAX),INCR_ALGO*IF(H366&gt;10,2,1),0),2),0)</f>
        <v>1</v>
      </c>
      <c r="E367" s="14">
        <v>0</v>
      </c>
      <c r="F367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67" s="29">
        <f>Tableau25[[#This Row],[Algo]]*Tableau25[[#This Row],[Glucides]]/10</f>
        <v>0</v>
      </c>
      <c r="H367" s="19">
        <f>ROUND(2*Tableau25[[#This Row],[Calcul NR]],0)/2+Tableau25[[#This Row],[Correction]]</f>
        <v>0</v>
      </c>
      <c r="I367" s="11">
        <v>100</v>
      </c>
      <c r="J367" s="13">
        <v>100</v>
      </c>
      <c r="K367" s="15">
        <f>MAX(ROUND(K366+IF(P366&lt;GLYCT3_MIN,-INCR_ALGO*IF(O366&gt;10,2,1),0)+IF(AND(P366&gt;=GLYCT3_MAX,P365&gt;=GLYCT3_MAX,P364&gt;=GLYCT3_MAX),INCR_ALGO*IF(O366&gt;10,2,1),0),2),0)</f>
        <v>1</v>
      </c>
      <c r="L367" s="15">
        <v>0</v>
      </c>
      <c r="M367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67" s="20">
        <f>Tableau25[[#This Row],[Algo (M)]]*Tableau25[[#This Row],[Glucides (M)]]/10</f>
        <v>0</v>
      </c>
      <c r="O367" s="20">
        <f>ROUND(2*Tableau25[[#This Row],[Calcul NR (M)]],0)/2+Tableau25[[#This Row],[Correction (M)]]</f>
        <v>0</v>
      </c>
      <c r="P367" s="13">
        <v>100</v>
      </c>
      <c r="Q367" s="18">
        <v>100</v>
      </c>
      <c r="R367" s="16">
        <f>MAX(ROUND(R366+IF(X366&lt;GLYCT3_MIN,-INCR_ALGO*IF(V366&gt;10,2,1),0)+IF(AND(X366&gt;GLYCT3_MAX,X365&gt;GLYCT3_MAX,X364&gt;GLYCT3_MAX),INCR_ALGO*IF(V366&gt;10,2,1),0),2),0)</f>
        <v>1</v>
      </c>
      <c r="S367" s="16">
        <v>0</v>
      </c>
      <c r="T367" s="21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67" s="21">
        <f>Tableau25[[#This Row],[Algo (S)]]*Tableau25[[#This Row],[Glucides (S)]]/10</f>
        <v>0</v>
      </c>
      <c r="V367" s="21">
        <f>ROUND(2*Tableau25[[#This Row],[Calcul NR (S)]],0)/2+Tableau25[[#This Row],[Correction (S)]]</f>
        <v>0</v>
      </c>
      <c r="W367" s="16">
        <v>10</v>
      </c>
      <c r="X367" s="18">
        <v>100</v>
      </c>
      <c r="Y367" s="21"/>
      <c r="Z367" s="22"/>
    </row>
    <row r="368" spans="1:26" x14ac:dyDescent="0.3">
      <c r="A368" s="36" t="s">
        <v>27</v>
      </c>
      <c r="B368" s="37">
        <v>45657</v>
      </c>
      <c r="C368" s="11">
        <v>100</v>
      </c>
      <c r="D368" s="19">
        <f>MAX(ROUND(D367+IF(I367&lt;GLYCT3_MIN,-INCR_ALGO*IF(H367&gt;10,2,1),0)+IF(AND(I367&gt;=GLYCT3_MAX,I366&gt;=GLYCT3_MAX,I365&gt;=GLYCT3_MAX),INCR_ALGO*IF(H367&gt;10,2,1),0),2),0)</f>
        <v>1</v>
      </c>
      <c r="E368" s="14">
        <v>0</v>
      </c>
      <c r="F368" s="14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G368" s="30">
        <f>Tableau25[[#This Row],[Algo]]*Tableau25[[#This Row],[Glucides]]/10</f>
        <v>0</v>
      </c>
      <c r="H368" s="23">
        <f>ROUND(2*Tableau25[[#This Row],[Calcul NR]],0)/2+Tableau25[[#This Row],[Correction]]</f>
        <v>0</v>
      </c>
      <c r="I368" s="11">
        <v>100</v>
      </c>
      <c r="J368" s="13">
        <v>100</v>
      </c>
      <c r="K368" s="15">
        <f>MAX(ROUND(K367+IF(P367&lt;GLYCT3_MIN,-INCR_ALGO*IF(O367&gt;10,2,1),0)+IF(AND(P367&gt;=GLYCT3_MAX,P366&gt;=GLYCT3_MAX,P365&gt;=GLYCT3_MAX),INCR_ALGO*IF(O367&gt;10,2,1),0),2),0)</f>
        <v>1</v>
      </c>
      <c r="L368" s="15">
        <v>0</v>
      </c>
      <c r="M368" s="20">
        <f>IF(Tableau25[[#This Row],[Glycémie T0]]&lt;SEUIL_MIN_CORR,INT((Tableau25[[#This Row],[Glycémie T0]]-GLY_CIBLE)/DELTA_GLY_CORR)*UNITE_INSU,IF(Tableau25[[#This Row],[Glycémie T0]]&gt;SEUIL_MAX_CORR,INT((Tableau25[[#This Row],[Glycémie T0]]-GLY_CIBLE)/DELTA_GLY_CORR)*UNITE_INSU,0))</f>
        <v>0</v>
      </c>
      <c r="N368" s="24">
        <f>Tableau25[[#This Row],[Algo (M)]]*Tableau25[[#This Row],[Glucides (M)]]/10</f>
        <v>0</v>
      </c>
      <c r="O368" s="24">
        <f>ROUND(2*Tableau25[[#This Row],[Calcul NR (M)]],0)/2+Tableau25[[#This Row],[Correction (M)]]</f>
        <v>0</v>
      </c>
      <c r="P368" s="13">
        <v>100</v>
      </c>
      <c r="Q368" s="18">
        <v>100</v>
      </c>
      <c r="R368" s="16">
        <f>MAX(ROUND(R367+IF(X367&lt;GLYCT3_MIN,-INCR_ALGO*IF(V367&gt;10,2,1),0)+IF(AND(X367&gt;GLYCT3_MAX,X366&gt;GLYCT3_MAX,X365&gt;GLYCT3_MAX),INCR_ALGO*IF(V367&gt;10,2,1),0),2),0)</f>
        <v>1</v>
      </c>
      <c r="S368" s="16">
        <v>0</v>
      </c>
      <c r="T368" s="26">
        <f>IF(Tableau25[[#This Row],[Glycémie T0 (S)]]&lt;GLYCT3_MIN,INT((Tableau25[[#This Row],[Glycémie T0 (S)]]-GLY_CIBLE)/DELTA_GLY_CORR)*UNITE_INSU,IF(Tableau25[[#This Row],[Glycémie T0 (S)]]&gt;SEUIL_MAX_CORR,INT((Tableau25[[#This Row],[Glycémie T0 (S)]]-GLY_CIBLE)/DELTA_GLY_CORR)*UNITE_INSU,0))</f>
        <v>0</v>
      </c>
      <c r="U368" s="26">
        <f>Tableau25[[#This Row],[Algo (S)]]*Tableau25[[#This Row],[Glucides (S)]]/10</f>
        <v>0</v>
      </c>
      <c r="V368" s="26">
        <f>ROUND(2*Tableau25[[#This Row],[Calcul NR (S)]],0)/2+Tableau25[[#This Row],[Correction (S)]]</f>
        <v>0</v>
      </c>
      <c r="W368" s="16">
        <v>10</v>
      </c>
      <c r="X368" s="25">
        <v>100</v>
      </c>
      <c r="Y368" s="26"/>
      <c r="Z368" s="27"/>
    </row>
  </sheetData>
  <mergeCells count="3">
    <mergeCell ref="C1:I1"/>
    <mergeCell ref="J1:P1"/>
    <mergeCell ref="Q1:Y1"/>
  </mergeCells>
  <conditionalFormatting sqref="B3:B368">
    <cfRule type="timePeriod" dxfId="35" priority="7" timePeriod="today">
      <formula>FLOOR(B3,1)=TODAY()</formula>
    </cfRule>
  </conditionalFormatting>
  <conditionalFormatting sqref="C3:C368">
    <cfRule type="cellIs" dxfId="34" priority="6" operator="notBetween">
      <formula>70</formula>
      <formula>149</formula>
    </cfRule>
  </conditionalFormatting>
  <conditionalFormatting sqref="I3:I368">
    <cfRule type="cellIs" dxfId="33" priority="5" operator="notBetween">
      <formula>100</formula>
      <formula>149</formula>
    </cfRule>
  </conditionalFormatting>
  <conditionalFormatting sqref="J3:J368">
    <cfRule type="cellIs" dxfId="32" priority="4" operator="notBetween">
      <formula>70</formula>
      <formula>149</formula>
    </cfRule>
  </conditionalFormatting>
  <conditionalFormatting sqref="P3:P368">
    <cfRule type="cellIs" dxfId="31" priority="3" operator="notBetween">
      <formula>100</formula>
      <formula>149</formula>
    </cfRule>
  </conditionalFormatting>
  <conditionalFormatting sqref="Q3:Q368">
    <cfRule type="cellIs" dxfId="30" priority="2" operator="notBetween">
      <formula>70</formula>
      <formula>149</formula>
    </cfRule>
  </conditionalFormatting>
  <conditionalFormatting sqref="X3:X368">
    <cfRule type="cellIs" dxfId="29" priority="1" operator="notBetween">
      <formula>100</formula>
      <formula>149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8</vt:i4>
      </vt:variant>
    </vt:vector>
  </HeadingPairs>
  <TitlesOfParts>
    <vt:vector size="12" baseType="lpstr">
      <vt:lpstr>PARAMETRES</vt:lpstr>
      <vt:lpstr>2024</vt:lpstr>
      <vt:lpstr>Profil_Correction</vt:lpstr>
      <vt:lpstr>2025</vt:lpstr>
      <vt:lpstr>DELTA_GLY_CORR</vt:lpstr>
      <vt:lpstr>GLY_CIBLE</vt:lpstr>
      <vt:lpstr>GLYCT3_MAX</vt:lpstr>
      <vt:lpstr>GLYCT3_MIN</vt:lpstr>
      <vt:lpstr>INCR_ALGO</vt:lpstr>
      <vt:lpstr>SEUIL_MAX_CORR</vt:lpstr>
      <vt:lpstr>SEUIL_MIN_CORR</vt:lpstr>
      <vt:lpstr>UNITE_INSU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thominiaux</dc:creator>
  <cp:keywords/>
  <dc:description/>
  <cp:lastModifiedBy>martin thominiaux</cp:lastModifiedBy>
  <cp:revision/>
  <dcterms:created xsi:type="dcterms:W3CDTF">2023-01-30T11:51:55Z</dcterms:created>
  <dcterms:modified xsi:type="dcterms:W3CDTF">2024-08-30T17:21:27Z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d1f144-26ac-4410-8fdb-05c7de218e82_Enabled">
    <vt:lpwstr>true</vt:lpwstr>
  </property>
  <property fmtid="{D5CDD505-2E9C-101B-9397-08002B2CF9AE}" pid="3" name="MSIP_Label_7bd1f144-26ac-4410-8fdb-05c7de218e82_SetDate">
    <vt:lpwstr>2024-06-20T12:07:45Z</vt:lpwstr>
  </property>
  <property fmtid="{D5CDD505-2E9C-101B-9397-08002B2CF9AE}" pid="4" name="MSIP_Label_7bd1f144-26ac-4410-8fdb-05c7de218e82_Method">
    <vt:lpwstr>Standard</vt:lpwstr>
  </property>
  <property fmtid="{D5CDD505-2E9C-101B-9397-08002B2CF9AE}" pid="5" name="MSIP_Label_7bd1f144-26ac-4410-8fdb-05c7de218e82_Name">
    <vt:lpwstr>FR Usage restreint</vt:lpwstr>
  </property>
  <property fmtid="{D5CDD505-2E9C-101B-9397-08002B2CF9AE}" pid="6" name="MSIP_Label_7bd1f144-26ac-4410-8fdb-05c7de218e82_SiteId">
    <vt:lpwstr>8b87af7d-8647-4dc7-8df4-5f69a2011bb5</vt:lpwstr>
  </property>
  <property fmtid="{D5CDD505-2E9C-101B-9397-08002B2CF9AE}" pid="7" name="MSIP_Label_7bd1f144-26ac-4410-8fdb-05c7de218e82_ActionId">
    <vt:lpwstr>51f485d6-d4d2-4205-8957-691915e0490a</vt:lpwstr>
  </property>
  <property fmtid="{D5CDD505-2E9C-101B-9397-08002B2CF9AE}" pid="8" name="MSIP_Label_7bd1f144-26ac-4410-8fdb-05c7de218e82_ContentBits">
    <vt:lpwstr>3</vt:lpwstr>
  </property>
</Properties>
</file>