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1925" activeTab="1"/>
  </bookViews>
  <sheets>
    <sheet name="Sheet1" sheetId="1" r:id="rId1"/>
    <sheet name="Sheet2" sheetId="2" r:id="rId2"/>
  </sheets>
  <definedNames>
    <definedName name="_xlnm._FilterDatabase" localSheetId="1" hidden="1">Sheet2!$A$1:$E$1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<sst xmlns="http://schemas.openxmlformats.org/spreadsheetml/2006/main" count="203" uniqueCount="184">
  <si>
    <t>结构</t>
  </si>
  <si>
    <t>单点能</t>
  </si>
  <si>
    <t>B2C2H4-1</t>
  </si>
  <si>
    <t>B5H9</t>
  </si>
  <si>
    <t>B6H10</t>
  </si>
  <si>
    <t>BH</t>
  </si>
  <si>
    <t>以一种B2C2H4参考</t>
  </si>
  <si>
    <t>B2C2H4-0</t>
  </si>
  <si>
    <t>参考</t>
  </si>
  <si>
    <t>B3C2H5-1</t>
  </si>
  <si>
    <t>B3C2H5-0</t>
  </si>
  <si>
    <t>B3C2H5-2</t>
  </si>
  <si>
    <t>B4C2H6-0</t>
  </si>
  <si>
    <t>B4C2H6-1</t>
  </si>
  <si>
    <t>文献最低能量结构</t>
  </si>
  <si>
    <t>B5C2H7-2</t>
  </si>
  <si>
    <t>顶点数</t>
  </si>
  <si>
    <t xml:space="preserve">B10C2H12m </t>
  </si>
  <si>
    <t>B5C2H7-3</t>
  </si>
  <si>
    <t xml:space="preserve">B11C2H13m </t>
  </si>
  <si>
    <t>B5C2H7-1</t>
  </si>
  <si>
    <t xml:space="preserve">B12C2H14m </t>
  </si>
  <si>
    <t>B5C2H7-0</t>
  </si>
  <si>
    <t xml:space="preserve">B13C2H15m </t>
  </si>
  <si>
    <t>B6C2H8-3</t>
  </si>
  <si>
    <t xml:space="preserve">B14C2H16m </t>
  </si>
  <si>
    <t>B6C2H8-2</t>
  </si>
  <si>
    <t xml:space="preserve">B15C2H17m </t>
  </si>
  <si>
    <t>B6C2H8-0</t>
  </si>
  <si>
    <t xml:space="preserve">B16C2H18m </t>
  </si>
  <si>
    <t>B6C2H8-1</t>
  </si>
  <si>
    <t xml:space="preserve">B17C2H19m </t>
  </si>
  <si>
    <t>B7C2H9-2</t>
  </si>
  <si>
    <t xml:space="preserve">B18C2H20m </t>
  </si>
  <si>
    <t>B7C2H9-5</t>
  </si>
  <si>
    <t>B7C2H9-0</t>
  </si>
  <si>
    <t>B7C2H9-3</t>
  </si>
  <si>
    <t>B7C2H9-1</t>
  </si>
  <si>
    <t>B7C2H9-4</t>
  </si>
  <si>
    <t>B8C2H10-1</t>
  </si>
  <si>
    <t>B8C2H10-5</t>
  </si>
  <si>
    <t>B8C2H10-4</t>
  </si>
  <si>
    <t>B8C2H10-0</t>
  </si>
  <si>
    <t>B8C2H10-3</t>
  </si>
  <si>
    <t>B8C2H10-2</t>
  </si>
  <si>
    <t>B9C2H11-2</t>
  </si>
  <si>
    <t>B9C2H11-5</t>
  </si>
  <si>
    <t>B9C2H11-0</t>
  </si>
  <si>
    <t>B9C2H11-1</t>
  </si>
  <si>
    <t>B9C2H11-6</t>
  </si>
  <si>
    <t>B9C2H11-4</t>
  </si>
  <si>
    <t>B9C2H11-3</t>
  </si>
  <si>
    <t>B9C2H11-8</t>
  </si>
  <si>
    <t>B9C2H11-7</t>
  </si>
  <si>
    <t>B10C2H12-0</t>
  </si>
  <si>
    <t>B10C2H12-1</t>
  </si>
  <si>
    <t>B10C2H12-2</t>
  </si>
  <si>
    <t>B11C2H13-0</t>
  </si>
  <si>
    <t>B11C2H13-6</t>
  </si>
  <si>
    <t>B11C2H13-3</t>
  </si>
  <si>
    <t>B11C2H13-5</t>
  </si>
  <si>
    <t>B11C2H13-1</t>
  </si>
  <si>
    <t>B11C2H13-2</t>
  </si>
  <si>
    <t>B11C2H13-4</t>
  </si>
  <si>
    <t>B12C2H14-7</t>
  </si>
  <si>
    <t>B12C2H14-9</t>
  </si>
  <si>
    <t>B12C2H14-8</t>
  </si>
  <si>
    <t>B12C2H14-12</t>
  </si>
  <si>
    <t>B12C2H14-6</t>
  </si>
  <si>
    <t>B12C2H14-11</t>
  </si>
  <si>
    <t>B12C2H14-10</t>
  </si>
  <si>
    <t>B12C2H14-0</t>
  </si>
  <si>
    <t>B12C2H14-1</t>
  </si>
  <si>
    <t>B12C2H14-5</t>
  </si>
  <si>
    <t>B12C2H14-2</t>
  </si>
  <si>
    <t>B12C2H14-3</t>
  </si>
  <si>
    <t>B12C2H14-4</t>
  </si>
  <si>
    <t>B13C2H15-3</t>
  </si>
  <si>
    <t>B13C2H15-7</t>
  </si>
  <si>
    <t>B13C2H15-1</t>
  </si>
  <si>
    <t>B13C2H15-4</t>
  </si>
  <si>
    <t>B13C2H15-0</t>
  </si>
  <si>
    <t>B13C2H15-2</t>
  </si>
  <si>
    <t>B13C2H15-5</t>
  </si>
  <si>
    <t>B13C2H15-6</t>
  </si>
  <si>
    <t>B14C2H16-6</t>
  </si>
  <si>
    <t>B14C2H16-0</t>
  </si>
  <si>
    <t>B14C2H16-2</t>
  </si>
  <si>
    <t>B14C2H16-4</t>
  </si>
  <si>
    <t>B14C2H16-1</t>
  </si>
  <si>
    <t>B14C2H16-5</t>
  </si>
  <si>
    <t>B14C2H16-7</t>
  </si>
  <si>
    <t>B14C2H16-3</t>
  </si>
  <si>
    <t>B14C2H16-9</t>
  </si>
  <si>
    <t>B14C2H16-8</t>
  </si>
  <si>
    <t>B15C2H17-1</t>
  </si>
  <si>
    <t>B15C2H17-0</t>
  </si>
  <si>
    <t>B15C2H17-4</t>
  </si>
  <si>
    <t>B15C2H17-2</t>
  </si>
  <si>
    <t>B15C2H17-6</t>
  </si>
  <si>
    <t>B15C2H17-5</t>
  </si>
  <si>
    <t>B15C2H17-3</t>
  </si>
  <si>
    <t>B15C2H17-8</t>
  </si>
  <si>
    <t>B15C2H17-7</t>
  </si>
  <si>
    <t>B16C2H18-1</t>
  </si>
  <si>
    <t>B16C2H18-2</t>
  </si>
  <si>
    <t>B16C2H18-3</t>
  </si>
  <si>
    <t>B16C2H18-7</t>
  </si>
  <si>
    <t>B16C2H18-6</t>
  </si>
  <si>
    <t>B16C2H18-0</t>
  </si>
  <si>
    <t>B16C2H18-4</t>
  </si>
  <si>
    <t>B16C2H18-5</t>
  </si>
  <si>
    <t>B17C2H19-0</t>
  </si>
  <si>
    <t>B17C2H19-1</t>
  </si>
  <si>
    <t>B17C2H19-2</t>
  </si>
  <si>
    <t>B17C2H19-3</t>
  </si>
  <si>
    <t>B17C2H19-4</t>
  </si>
  <si>
    <t>B17C2H19-5</t>
  </si>
  <si>
    <t>B17C2H19-6</t>
  </si>
  <si>
    <t>B17C2H19-7</t>
  </si>
  <si>
    <t>B17C2H19-8</t>
  </si>
  <si>
    <t>B18C2H20-0</t>
  </si>
  <si>
    <t>B18C2H20-1</t>
  </si>
  <si>
    <t>B18C2H20-2</t>
  </si>
  <si>
    <t>B18C2H20-3</t>
  </si>
  <si>
    <t>B18C2H20-4</t>
  </si>
  <si>
    <t>B18C2H20-5</t>
  </si>
  <si>
    <t>B18C2H20-6</t>
  </si>
  <si>
    <t>B18C2H20-7</t>
  </si>
  <si>
    <t>B18C2H20-8</t>
  </si>
  <si>
    <t>B19C2H21-0</t>
  </si>
  <si>
    <t>B19C2H21-1</t>
  </si>
  <si>
    <t>B19C2H21-2</t>
  </si>
  <si>
    <t>B19C2H21-3</t>
  </si>
  <si>
    <t>B19C2H21-4</t>
  </si>
  <si>
    <t>B19C2H21-5</t>
  </si>
  <si>
    <t>B20C2H22-0</t>
  </si>
  <si>
    <t>B20C2H22-1</t>
  </si>
  <si>
    <t>B20C2H22-2</t>
  </si>
  <si>
    <t>B20C2H22-3</t>
  </si>
  <si>
    <t>B20C2H22-4</t>
  </si>
  <si>
    <t>B20C2H22-5</t>
  </si>
  <si>
    <t>B20C2H22-6</t>
  </si>
  <si>
    <t>B20C2H22-7</t>
  </si>
  <si>
    <t>B20C2H22-8</t>
  </si>
  <si>
    <t>B20C2H22-9</t>
  </si>
  <si>
    <t>B21C2H23-0</t>
  </si>
  <si>
    <t>B21C2H23-1</t>
  </si>
  <si>
    <t>B21C2H23-2</t>
  </si>
  <si>
    <t>B21C2H23-3</t>
  </si>
  <si>
    <t>B21C2H23-4</t>
  </si>
  <si>
    <t>B21C2H23-5</t>
  </si>
  <si>
    <t xml:space="preserve">B22C2H24-0 </t>
  </si>
  <si>
    <t xml:space="preserve">B22C2H24-1 </t>
  </si>
  <si>
    <t xml:space="preserve">B22C2H24-10 </t>
  </si>
  <si>
    <t xml:space="preserve">B22C2H24-11 </t>
  </si>
  <si>
    <t xml:space="preserve">B22C2H24-12 </t>
  </si>
  <si>
    <t xml:space="preserve">B22C2H24-13 </t>
  </si>
  <si>
    <t xml:space="preserve">B22C2H24-14 </t>
  </si>
  <si>
    <t xml:space="preserve">B22C2H24-15 </t>
  </si>
  <si>
    <t xml:space="preserve">B22C2H24-16 </t>
  </si>
  <si>
    <t xml:space="preserve">B22C2H24-17 </t>
  </si>
  <si>
    <t xml:space="preserve">B22C2H24-18 </t>
  </si>
  <si>
    <t xml:space="preserve">B22C2H24-19 </t>
  </si>
  <si>
    <t xml:space="preserve">B22C2H24-2 </t>
  </si>
  <si>
    <t xml:space="preserve">B22C2H24-20 </t>
  </si>
  <si>
    <t xml:space="preserve">B22C2H24-21 </t>
  </si>
  <si>
    <t xml:space="preserve">B22C2H24-22 </t>
  </si>
  <si>
    <t xml:space="preserve">B22C2H24-23 </t>
  </si>
  <si>
    <t xml:space="preserve">B22C2H24-3 </t>
  </si>
  <si>
    <t xml:space="preserve">B22C2H24-4 </t>
  </si>
  <si>
    <t xml:space="preserve">B22C2H24-5 </t>
  </si>
  <si>
    <t xml:space="preserve">B22C2H24-6 </t>
  </si>
  <si>
    <t xml:space="preserve">B22C2H24-7 </t>
  </si>
  <si>
    <t xml:space="preserve">B22C2H24-8 </t>
  </si>
  <si>
    <t xml:space="preserve">B22C2H24-9 </t>
  </si>
  <si>
    <t>structure</t>
  </si>
  <si>
    <t>B_num</t>
  </si>
  <si>
    <t>C_num</t>
  </si>
  <si>
    <t>H_num</t>
  </si>
  <si>
    <t>Energy_au</t>
  </si>
  <si>
    <t>delta_au</t>
  </si>
  <si>
    <t>Relative_energy_eV</t>
  </si>
  <si>
    <t>Base_B3C2H5-2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</si>
</sst>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文献最低</a:t>
            </a:r>
            <a:endParaRPr lang="zh-CN" altLang="en-US"/>
          </a:p>
        </c:rich>
      </c:tx>
      <c:layout>
        <c:manualLayout>
          <c:xMode val="edge"/>
          <c:yMode val="edge"/>
          <c:x val="0.424444444444444"/>
          <c:y val="0.066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Sheet1!$J$9:$J$17</c:f>
              <c:strCache>
                <c:ptCount val="9"/>
                <c:pt idx="0">
                  <c:v>B10C2H12m </c:v>
                </c:pt>
                <c:pt idx="1">
                  <c:v>B11C2H13m </c:v>
                </c:pt>
                <c:pt idx="2">
                  <c:v>B12C2H14m </c:v>
                </c:pt>
                <c:pt idx="3">
                  <c:v>B13C2H15m </c:v>
                </c:pt>
                <c:pt idx="4">
                  <c:v>B14C2H16m </c:v>
                </c:pt>
                <c:pt idx="5">
                  <c:v>B15C2H17m </c:v>
                </c:pt>
                <c:pt idx="6">
                  <c:v>B16C2H18m </c:v>
                </c:pt>
                <c:pt idx="7">
                  <c:v>B17C2H19m </c:v>
                </c:pt>
                <c:pt idx="8">
                  <c:v>B18C2H20m </c:v>
                </c:pt>
              </c:strCache>
            </c:strRef>
          </c:xVal>
          <c:yVal>
            <c:numRef>
              <c:f>Sheet1!$L$9:$L$17</c:f>
              <c:numCache>
                <c:formatCode>General</c:formatCode>
                <c:ptCount val="9"/>
                <c:pt idx="0">
                  <c:v>-0.227022255000008</c:v>
                </c:pt>
                <c:pt idx="1">
                  <c:v>-0.178877249999999</c:v>
                </c:pt>
                <c:pt idx="2">
                  <c:v>-0.192053913999985</c:v>
                </c:pt>
                <c:pt idx="3">
                  <c:v>-0.183483796000019</c:v>
                </c:pt>
                <c:pt idx="4">
                  <c:v>-0.195433524000009</c:v>
                </c:pt>
                <c:pt idx="5">
                  <c:v>-0.208858852999981</c:v>
                </c:pt>
                <c:pt idx="6">
                  <c:v>-0.195007783999984</c:v>
                </c:pt>
                <c:pt idx="7">
                  <c:v>-0.199193468999965</c:v>
                </c:pt>
                <c:pt idx="8">
                  <c:v>-0.200799081999946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74761"/>
        <c:axId val="211599946"/>
      </c:scatterChart>
      <c:valAx>
        <c:axId val="6524747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599946"/>
        <c:crosses val="autoZero"/>
        <c:crossBetween val="midCat"/>
      </c:valAx>
      <c:valAx>
        <c:axId val="211599946"/>
        <c:scaling>
          <c:orientation val="minMax"/>
          <c:max val="-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47476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未完整考虑所有构型计算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Sheet1!$G$18:$G$26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Sheet1!$H$18:$H$26</c:f>
              <c:numCache>
                <c:formatCode>General</c:formatCode>
                <c:ptCount val="9"/>
                <c:pt idx="0">
                  <c:v>-0.227022255000008</c:v>
                </c:pt>
                <c:pt idx="1">
                  <c:v>-0.178878692999973</c:v>
                </c:pt>
                <c:pt idx="2">
                  <c:v>-0.192008251000004</c:v>
                </c:pt>
                <c:pt idx="3">
                  <c:v>-0.18345341600002</c:v>
                </c:pt>
                <c:pt idx="4">
                  <c:v>-0.18782784900003</c:v>
                </c:pt>
                <c:pt idx="5">
                  <c:v>-0.208869020999998</c:v>
                </c:pt>
                <c:pt idx="6">
                  <c:v>-0.195020172</c:v>
                </c:pt>
                <c:pt idx="7">
                  <c:v>-0.19925670799995</c:v>
                </c:pt>
                <c:pt idx="8">
                  <c:v>-0.199751054000046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2955"/>
        <c:axId val="188911869"/>
      </c:scatterChart>
      <c:valAx>
        <c:axId val="551532955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911869"/>
        <c:crosses val="autoZero"/>
        <c:crossBetween val="midCat"/>
      </c:valAx>
      <c:valAx>
        <c:axId val="188911869"/>
        <c:scaling>
          <c:orientation val="minMax"/>
          <c:max val="-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5329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502285</xdr:colOff>
      <xdr:row>20</xdr:row>
      <xdr:rowOff>20320</xdr:rowOff>
    </xdr:from>
    <xdr:to>
      <xdr:col>17</xdr:col>
      <xdr:colOff>6985</xdr:colOff>
      <xdr:row>35</xdr:row>
      <xdr:rowOff>20320</xdr:rowOff>
    </xdr:to>
    <xdr:graphicFrame>
      <xdr:nvGraphicFramePr>
        <xdr:cNvPr id="5" name="图表 4"/>
        <xdr:cNvGraphicFramePr/>
      </xdr:nvGraphicFramePr>
      <xdr:xfrm>
        <a:off x="10026650" y="3449320"/>
        <a:ext cx="512953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478155</xdr:colOff>
      <xdr:row>7</xdr:row>
      <xdr:rowOff>58420</xdr:rowOff>
    </xdr:from>
    <xdr:to>
      <xdr:col>16</xdr:col>
      <xdr:colOff>513080</xdr:colOff>
      <xdr:row>19</xdr:row>
      <xdr:rowOff>180340</xdr:rowOff>
    </xdr:to>
    <xdr:graphicFrame>
      <xdr:nvGraphicFramePr>
        <xdr:cNvPr id="9" name="图表 8"/>
        <xdr:cNvGraphicFramePr/>
      </xdr:nvGraphicFramePr>
      <xdr:xfrm>
        <a:off x="11159490" y="1258570"/>
        <a:ext cx="3823970" cy="2170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9"/>
  <sheetViews>
    <sheetView workbookViewId="0">
      <selection activeCell="C4" sqref="C4"/>
    </sheetView>
  </sheetViews>
  <sheetFormatPr defaultColWidth="8.90833333333333" defaultRowHeight="13.5"/>
  <cols>
    <col min="1" max="1" width="16.45" customWidth="1"/>
    <col min="2" max="2" width="18" customWidth="1"/>
    <col min="3" max="3" width="14.0916666666667"/>
    <col min="7" max="7" width="11" customWidth="1"/>
    <col min="8" max="8" width="13" customWidth="1"/>
    <col min="10" max="10" width="16.8166666666667" customWidth="1"/>
    <col min="11" max="11" width="15.1833333333333" customWidth="1"/>
    <col min="12" max="12" width="14.0916666666667"/>
  </cols>
  <sheetData>
    <row r="1" spans="1:2">
      <c r="A1" t="s">
        <v>0</v>
      </c>
      <c r="B1" t="s">
        <v>1</v>
      </c>
    </row>
    <row r="2" spans="1:11">
      <c r="A2" s="2" t="s">
        <v>2</v>
      </c>
      <c r="B2" s="2">
        <v>-128.279787886</v>
      </c>
      <c r="C2">
        <f>B2-$K$3-0*$J$3</f>
        <v>0.0126677339999901</v>
      </c>
      <c r="H2" s="3" t="s">
        <v>3</v>
      </c>
      <c r="I2" s="3" t="s">
        <v>4</v>
      </c>
      <c r="J2" s="3" t="s">
        <v>5</v>
      </c>
      <c r="K2" s="3" t="s">
        <v>6</v>
      </c>
    </row>
    <row r="3" spans="1:11">
      <c r="A3" s="2" t="s">
        <v>7</v>
      </c>
      <c r="B3" s="2">
        <v>-128.29245562</v>
      </c>
      <c r="C3">
        <f>B3-$K$3-0*$J$3</f>
        <v>0</v>
      </c>
      <c r="D3" t="s">
        <v>8</v>
      </c>
      <c r="H3" s="3">
        <v>-129.695025696</v>
      </c>
      <c r="I3" s="3">
        <v>-155.154368009</v>
      </c>
      <c r="J3" s="3">
        <v>-25.459342313</v>
      </c>
      <c r="K3" s="5">
        <v>-128.29245562</v>
      </c>
    </row>
    <row r="4" spans="1:3">
      <c r="A4" s="2" t="s">
        <v>9</v>
      </c>
      <c r="B4" s="2">
        <v>-153.716395887</v>
      </c>
      <c r="C4">
        <f>B4-$K$3-1*$J$3</f>
        <v>0.0354020459999944</v>
      </c>
    </row>
    <row r="5" spans="1:3">
      <c r="A5" s="2" t="s">
        <v>10</v>
      </c>
      <c r="B5" s="2">
        <v>-153.752918045</v>
      </c>
      <c r="C5">
        <f>B5-$K$3-1*$J$3</f>
        <v>-0.00112011200000239</v>
      </c>
    </row>
    <row r="6" spans="1:3">
      <c r="A6" s="2" t="s">
        <v>11</v>
      </c>
      <c r="B6" s="2">
        <v>-153.810980694</v>
      </c>
      <c r="C6">
        <f>B6-$K$3-1*$J$3</f>
        <v>-0.0591827609999953</v>
      </c>
    </row>
    <row r="7" spans="1:3">
      <c r="A7" s="2" t="s">
        <v>12</v>
      </c>
      <c r="B7" s="2">
        <v>-179.270942586</v>
      </c>
      <c r="C7">
        <f>B7-$K$3-2*$J$3</f>
        <v>-0.0598023399999903</v>
      </c>
    </row>
    <row r="8" spans="1:10">
      <c r="A8" s="2" t="s">
        <v>13</v>
      </c>
      <c r="B8" s="2">
        <v>-179.284773038</v>
      </c>
      <c r="C8">
        <f>B8-$K$3-2*$J$3</f>
        <v>-0.0736327919999979</v>
      </c>
      <c r="J8" t="s">
        <v>14</v>
      </c>
    </row>
    <row r="9" spans="1:12">
      <c r="A9" s="2" t="s">
        <v>15</v>
      </c>
      <c r="B9" s="2">
        <v>-204.669931472</v>
      </c>
      <c r="C9">
        <f>B9-$K$3-3*$J$3</f>
        <v>0.000551086999990957</v>
      </c>
      <c r="G9" t="s">
        <v>16</v>
      </c>
      <c r="J9" t="s">
        <v>17</v>
      </c>
      <c r="L9">
        <v>-0.227022255000008</v>
      </c>
    </row>
    <row r="10" spans="1:12">
      <c r="A10" s="2" t="s">
        <v>18</v>
      </c>
      <c r="B10" s="2">
        <v>-204.709146756</v>
      </c>
      <c r="C10">
        <f>B10-$K$3-3*$J$3</f>
        <v>-0.0386641970000028</v>
      </c>
      <c r="G10">
        <v>4</v>
      </c>
      <c r="H10">
        <v>0</v>
      </c>
      <c r="J10" t="s">
        <v>19</v>
      </c>
      <c r="K10">
        <v>-357.605413687</v>
      </c>
      <c r="L10">
        <f>K10-$K$3-9*$J$3</f>
        <v>-0.178877249999999</v>
      </c>
    </row>
    <row r="11" spans="1:12">
      <c r="A11" s="2" t="s">
        <v>20</v>
      </c>
      <c r="B11" s="2">
        <v>-204.74721762</v>
      </c>
      <c r="C11">
        <f>B11-$K$3-3*$J$3</f>
        <v>-0.0767350609999937</v>
      </c>
      <c r="G11">
        <v>5</v>
      </c>
      <c r="H11">
        <v>-0.0591827609999953</v>
      </c>
      <c r="J11" t="s">
        <v>21</v>
      </c>
      <c r="K11">
        <v>-383.077932664</v>
      </c>
      <c r="L11">
        <f>K11-$K$3-10*$J$3</f>
        <v>-0.192053913999985</v>
      </c>
    </row>
    <row r="12" spans="1:12">
      <c r="A12" s="2" t="s">
        <v>22</v>
      </c>
      <c r="B12" s="2">
        <v>-204.774314826</v>
      </c>
      <c r="C12">
        <f>B12-$K$3-3*$J$3</f>
        <v>-0.103832267000001</v>
      </c>
      <c r="G12">
        <v>6</v>
      </c>
      <c r="H12">
        <v>-0.0736327919999979</v>
      </c>
      <c r="J12" t="s">
        <v>23</v>
      </c>
      <c r="K12">
        <v>-408.528704859</v>
      </c>
      <c r="L12">
        <f>K12-$K$3-11*$J$3</f>
        <v>-0.183483796000019</v>
      </c>
    </row>
    <row r="13" spans="1:12">
      <c r="A13" s="2" t="s">
        <v>24</v>
      </c>
      <c r="B13" s="2">
        <v>-230.153062777</v>
      </c>
      <c r="C13">
        <f>B13-$K$3-4*$J$3</f>
        <v>-0.023237905000002</v>
      </c>
      <c r="G13">
        <v>7</v>
      </c>
      <c r="H13">
        <v>-0.103832267000001</v>
      </c>
      <c r="J13" t="s">
        <v>25</v>
      </c>
      <c r="K13">
        <v>-433.9999969</v>
      </c>
      <c r="L13">
        <f>K13-$K$3-12*$J$3</f>
        <v>-0.195433524000009</v>
      </c>
    </row>
    <row r="14" spans="1:12">
      <c r="A14" s="2" t="s">
        <v>26</v>
      </c>
      <c r="B14" s="2">
        <v>-230.169793052</v>
      </c>
      <c r="C14">
        <f>B14-$K$3-4*$J$3</f>
        <v>-0.0399681799999883</v>
      </c>
      <c r="G14">
        <v>8</v>
      </c>
      <c r="H14">
        <v>-0.106315037999991</v>
      </c>
      <c r="J14" t="s">
        <v>27</v>
      </c>
      <c r="K14">
        <v>-459.472764542</v>
      </c>
      <c r="L14">
        <f>K14-$K$3-13*$J$3</f>
        <v>-0.208858852999981</v>
      </c>
    </row>
    <row r="15" spans="1:12">
      <c r="A15" s="2" t="s">
        <v>28</v>
      </c>
      <c r="B15" s="2">
        <v>-230.200888598</v>
      </c>
      <c r="C15">
        <f>B15-$K$3-4*$J$3</f>
        <v>-0.0710637260000055</v>
      </c>
      <c r="G15">
        <v>9</v>
      </c>
      <c r="H15">
        <v>-0.130800822999987</v>
      </c>
      <c r="J15" t="s">
        <v>29</v>
      </c>
      <c r="K15">
        <v>-484.918255786</v>
      </c>
      <c r="L15">
        <f>K15-$K$3-14*$J$3</f>
        <v>-0.195007783999984</v>
      </c>
    </row>
    <row r="16" spans="1:12">
      <c r="A16" s="2" t="s">
        <v>30</v>
      </c>
      <c r="B16" s="2">
        <v>-230.23613991</v>
      </c>
      <c r="C16">
        <f>B16-$K$3-4*$J$3</f>
        <v>-0.106315037999991</v>
      </c>
      <c r="G16">
        <v>10</v>
      </c>
      <c r="H16">
        <v>-0.183820002999994</v>
      </c>
      <c r="J16" t="s">
        <v>31</v>
      </c>
      <c r="K16">
        <v>-510.381783784</v>
      </c>
      <c r="L16">
        <f>K16-$K$3-15*$J$3</f>
        <v>-0.199193468999965</v>
      </c>
    </row>
    <row r="17" spans="1:12">
      <c r="A17" s="2" t="s">
        <v>32</v>
      </c>
      <c r="B17" s="2">
        <v>-255.631138162</v>
      </c>
      <c r="C17">
        <f>B17-$K$3-5*$J$3</f>
        <v>-0.0419709770000054</v>
      </c>
      <c r="G17">
        <v>11</v>
      </c>
      <c r="H17">
        <v>-0.112949582000027</v>
      </c>
      <c r="J17" t="s">
        <v>33</v>
      </c>
      <c r="K17">
        <v>-535.84273171</v>
      </c>
      <c r="L17">
        <f>K17-$K$3-16*$J$3</f>
        <v>-0.200799081999946</v>
      </c>
    </row>
    <row r="18" spans="1:8">
      <c r="A18" s="2" t="s">
        <v>34</v>
      </c>
      <c r="B18" s="2">
        <v>-255.651386951</v>
      </c>
      <c r="C18">
        <f t="shared" ref="C18:C22" si="0">B18-$K$3-5*$J$3</f>
        <v>-0.0622197659999983</v>
      </c>
      <c r="G18">
        <v>12</v>
      </c>
      <c r="H18">
        <v>-0.227022255000008</v>
      </c>
    </row>
    <row r="19" spans="1:8">
      <c r="A19" s="2" t="s">
        <v>35</v>
      </c>
      <c r="B19" s="2">
        <v>-255.665500269</v>
      </c>
      <c r="C19">
        <f t="shared" si="0"/>
        <v>-0.0763330839999981</v>
      </c>
      <c r="G19">
        <v>13</v>
      </c>
      <c r="H19">
        <v>-0.178878692999973</v>
      </c>
    </row>
    <row r="20" spans="1:8">
      <c r="A20" s="2" t="s">
        <v>36</v>
      </c>
      <c r="B20" s="2">
        <v>-255.692685619</v>
      </c>
      <c r="C20">
        <f t="shared" si="0"/>
        <v>-0.103518433999994</v>
      </c>
      <c r="G20">
        <v>14</v>
      </c>
      <c r="H20">
        <v>-0.192008251000004</v>
      </c>
    </row>
    <row r="21" spans="1:8">
      <c r="A21" s="2" t="s">
        <v>37</v>
      </c>
      <c r="B21" s="2">
        <v>-255.719368944</v>
      </c>
      <c r="C21">
        <f t="shared" si="0"/>
        <v>-0.130201758999988</v>
      </c>
      <c r="G21">
        <v>15</v>
      </c>
      <c r="H21">
        <v>-0.18345341600002</v>
      </c>
    </row>
    <row r="22" spans="1:8">
      <c r="A22" s="2" t="s">
        <v>38</v>
      </c>
      <c r="B22" s="2">
        <v>-255.719968008</v>
      </c>
      <c r="C22">
        <f t="shared" si="0"/>
        <v>-0.130800822999987</v>
      </c>
      <c r="G22">
        <v>16</v>
      </c>
      <c r="H22">
        <v>-0.18782784900003</v>
      </c>
    </row>
    <row r="23" spans="1:8">
      <c r="A23" s="2" t="s">
        <v>39</v>
      </c>
      <c r="B23" s="2">
        <v>-281.143505259</v>
      </c>
      <c r="C23">
        <f>B23-$K$3-6*$J$3</f>
        <v>-0.094995761000007</v>
      </c>
      <c r="G23">
        <v>17</v>
      </c>
      <c r="H23">
        <v>-0.208869020999998</v>
      </c>
    </row>
    <row r="24" spans="1:8">
      <c r="A24" s="2" t="s">
        <v>40</v>
      </c>
      <c r="B24" s="2">
        <v>-281.159263576</v>
      </c>
      <c r="C24">
        <f t="shared" ref="C24:C28" si="1">B24-$K$3-6*$J$3</f>
        <v>-0.110754078000014</v>
      </c>
      <c r="G24">
        <v>18</v>
      </c>
      <c r="H24">
        <v>-0.195020172</v>
      </c>
    </row>
    <row r="25" spans="1:8">
      <c r="A25" s="2" t="s">
        <v>41</v>
      </c>
      <c r="B25" s="2">
        <v>-281.166216589</v>
      </c>
      <c r="C25">
        <f t="shared" si="1"/>
        <v>-0.117707091</v>
      </c>
      <c r="G25">
        <v>19</v>
      </c>
      <c r="H25">
        <v>-0.19925670799995</v>
      </c>
    </row>
    <row r="26" spans="1:8">
      <c r="A26" s="2" t="s">
        <v>42</v>
      </c>
      <c r="B26" s="2">
        <v>-281.169425533</v>
      </c>
      <c r="C26">
        <f t="shared" si="1"/>
        <v>-0.120916034999993</v>
      </c>
      <c r="G26">
        <v>20</v>
      </c>
      <c r="H26">
        <v>-0.199751054000046</v>
      </c>
    </row>
    <row r="27" spans="1:7">
      <c r="A27" s="2" t="s">
        <v>43</v>
      </c>
      <c r="B27" s="2">
        <v>-281.198909561</v>
      </c>
      <c r="C27">
        <f t="shared" si="1"/>
        <v>-0.150400063000006</v>
      </c>
      <c r="G27">
        <v>21</v>
      </c>
    </row>
    <row r="28" spans="1:7">
      <c r="A28" s="2" t="s">
        <v>44</v>
      </c>
      <c r="B28" s="2">
        <v>-281.232329501</v>
      </c>
      <c r="C28">
        <f t="shared" si="1"/>
        <v>-0.183820002999994</v>
      </c>
      <c r="G28">
        <v>22</v>
      </c>
    </row>
    <row r="29" spans="1:3">
      <c r="A29" s="2" t="s">
        <v>45</v>
      </c>
      <c r="B29" s="2">
        <v>-306.522394111</v>
      </c>
      <c r="C29">
        <f>B29-$K$3-7*$J$3</f>
        <v>-0.014542299999988</v>
      </c>
    </row>
    <row r="30" spans="1:3">
      <c r="A30" s="2" t="s">
        <v>46</v>
      </c>
      <c r="B30" s="2">
        <v>-306.560886814</v>
      </c>
      <c r="C30">
        <f t="shared" ref="C30:C37" si="2">B30-$K$3-7*$J$3</f>
        <v>-0.0530350030000193</v>
      </c>
    </row>
    <row r="31" spans="1:3">
      <c r="A31" s="2" t="s">
        <v>47</v>
      </c>
      <c r="B31" s="2">
        <v>-306.583800336</v>
      </c>
      <c r="C31">
        <f t="shared" si="2"/>
        <v>-0.0759485250000296</v>
      </c>
    </row>
    <row r="32" spans="1:3">
      <c r="A32" s="2" t="s">
        <v>48</v>
      </c>
      <c r="B32" s="2">
        <v>-306.583800336</v>
      </c>
      <c r="C32">
        <f t="shared" si="2"/>
        <v>-0.0759485250000296</v>
      </c>
    </row>
    <row r="33" spans="1:3">
      <c r="A33" s="2" t="s">
        <v>49</v>
      </c>
      <c r="B33" s="2">
        <v>-306.58931109</v>
      </c>
      <c r="C33">
        <f t="shared" si="2"/>
        <v>-0.081459279000029</v>
      </c>
    </row>
    <row r="34" spans="1:3">
      <c r="A34" s="2" t="s">
        <v>50</v>
      </c>
      <c r="B34" s="2">
        <v>-306.589517101</v>
      </c>
      <c r="C34">
        <f t="shared" si="2"/>
        <v>-0.0816652900000179</v>
      </c>
    </row>
    <row r="35" spans="1:3">
      <c r="A35" s="2" t="s">
        <v>51</v>
      </c>
      <c r="B35" s="2">
        <v>-306.615585756</v>
      </c>
      <c r="C35">
        <f t="shared" si="2"/>
        <v>-0.107733944999978</v>
      </c>
    </row>
    <row r="36" spans="1:3">
      <c r="A36" s="2" t="s">
        <v>52</v>
      </c>
      <c r="B36" s="2">
        <v>-306.620800178</v>
      </c>
      <c r="C36">
        <f t="shared" si="2"/>
        <v>-0.11294836700003</v>
      </c>
    </row>
    <row r="37" spans="1:3">
      <c r="A37" s="2" t="s">
        <v>53</v>
      </c>
      <c r="B37" s="2">
        <v>-306.620801393</v>
      </c>
      <c r="C37">
        <f t="shared" si="2"/>
        <v>-0.112949582000027</v>
      </c>
    </row>
    <row r="38" spans="1:3">
      <c r="A38" s="2" t="s">
        <v>54</v>
      </c>
      <c r="B38" s="2">
        <v>-332.163887426</v>
      </c>
      <c r="C38">
        <f>B38-$K$3-8*$J$3</f>
        <v>-0.196693301999971</v>
      </c>
    </row>
    <row r="39" spans="1:3">
      <c r="A39" s="2" t="s">
        <v>55</v>
      </c>
      <c r="B39" s="2">
        <v>-332.18987758</v>
      </c>
      <c r="C39">
        <f>B39-$K$3-8*$J$3</f>
        <v>-0.22268345599997</v>
      </c>
    </row>
    <row r="40" spans="1:3">
      <c r="A40" s="2" t="s">
        <v>56</v>
      </c>
      <c r="B40" s="2">
        <v>-332.194216379</v>
      </c>
      <c r="C40">
        <f>B40-$K$3-8*$J$3</f>
        <v>-0.227022255000008</v>
      </c>
    </row>
    <row r="41" spans="1:3">
      <c r="A41" s="2" t="s">
        <v>57</v>
      </c>
      <c r="B41" s="2">
        <v>-357.548359794</v>
      </c>
      <c r="C41">
        <f>B41-$K$3-9*$J$3</f>
        <v>-0.121823357000011</v>
      </c>
    </row>
    <row r="42" spans="1:3">
      <c r="A42" s="2" t="s">
        <v>58</v>
      </c>
      <c r="B42" s="2">
        <v>-357.560739957</v>
      </c>
      <c r="C42">
        <f t="shared" ref="C42:C47" si="3">B42-$K$3-9*$J$3</f>
        <v>-0.13420352</v>
      </c>
    </row>
    <row r="43" spans="1:3">
      <c r="A43" s="2" t="s">
        <v>59</v>
      </c>
      <c r="B43" s="2">
        <v>-357.572607012</v>
      </c>
      <c r="C43">
        <f t="shared" si="3"/>
        <v>-0.146070574999982</v>
      </c>
    </row>
    <row r="44" spans="1:3">
      <c r="A44" s="2" t="s">
        <v>60</v>
      </c>
      <c r="B44" s="2">
        <v>-357.587249359</v>
      </c>
      <c r="C44">
        <f t="shared" si="3"/>
        <v>-0.160712921999988</v>
      </c>
    </row>
    <row r="45" spans="1:3">
      <c r="A45" s="2" t="s">
        <v>61</v>
      </c>
      <c r="B45" s="2">
        <v>-357.59730057</v>
      </c>
      <c r="C45">
        <f t="shared" si="3"/>
        <v>-0.170764133000006</v>
      </c>
    </row>
    <row r="46" spans="1:3">
      <c r="A46" s="2" t="s">
        <v>62</v>
      </c>
      <c r="B46" s="2">
        <v>-357.60541035</v>
      </c>
      <c r="C46">
        <f t="shared" si="3"/>
        <v>-0.17887391299999</v>
      </c>
    </row>
    <row r="47" spans="1:3">
      <c r="A47" s="2" t="s">
        <v>63</v>
      </c>
      <c r="B47" s="2">
        <v>-357.60541513</v>
      </c>
      <c r="C47">
        <f t="shared" si="3"/>
        <v>-0.178878692999973</v>
      </c>
    </row>
    <row r="48" spans="1:3">
      <c r="A48" s="2" t="s">
        <v>64</v>
      </c>
      <c r="B48" s="2">
        <v>-382.910520377</v>
      </c>
      <c r="C48">
        <f>B48-$K$3-10*$J$3</f>
        <v>-0.0246416269999941</v>
      </c>
    </row>
    <row r="49" spans="1:3">
      <c r="A49" s="2" t="s">
        <v>65</v>
      </c>
      <c r="B49" s="2">
        <v>-382.963358532</v>
      </c>
      <c r="C49">
        <f t="shared" ref="C49:C60" si="4">B49-$K$3-10*$J$3</f>
        <v>-0.0774797819999549</v>
      </c>
    </row>
    <row r="50" spans="1:3">
      <c r="A50" s="2" t="s">
        <v>66</v>
      </c>
      <c r="B50" s="2">
        <v>-382.964929263</v>
      </c>
      <c r="C50">
        <f t="shared" si="4"/>
        <v>-0.0790505129999701</v>
      </c>
    </row>
    <row r="51" spans="1:3">
      <c r="A51" s="2" t="s">
        <v>67</v>
      </c>
      <c r="B51" s="2">
        <v>-382.965886215</v>
      </c>
      <c r="C51">
        <f t="shared" si="4"/>
        <v>-0.0800074649999942</v>
      </c>
    </row>
    <row r="52" spans="1:3">
      <c r="A52" s="2" t="s">
        <v>68</v>
      </c>
      <c r="B52" s="2">
        <v>-382.992109039</v>
      </c>
      <c r="C52">
        <f t="shared" si="4"/>
        <v>-0.106230288999996</v>
      </c>
    </row>
    <row r="53" spans="1:3">
      <c r="A53" s="2" t="s">
        <v>69</v>
      </c>
      <c r="B53" s="2">
        <v>-382.997617976</v>
      </c>
      <c r="C53">
        <f t="shared" si="4"/>
        <v>-0.111739225999997</v>
      </c>
    </row>
    <row r="54" spans="1:3">
      <c r="A54" s="2" t="s">
        <v>70</v>
      </c>
      <c r="B54" s="2">
        <v>-383.028741111</v>
      </c>
      <c r="C54">
        <f t="shared" si="4"/>
        <v>-0.14286236099997</v>
      </c>
    </row>
    <row r="55" spans="1:3">
      <c r="A55" s="2" t="s">
        <v>71</v>
      </c>
      <c r="B55" s="2">
        <v>-383.041031811</v>
      </c>
      <c r="C55">
        <f t="shared" si="4"/>
        <v>-0.155153060999965</v>
      </c>
    </row>
    <row r="56" spans="1:3">
      <c r="A56" s="2" t="s">
        <v>72</v>
      </c>
      <c r="B56" s="2">
        <v>-383.045717594</v>
      </c>
      <c r="C56">
        <f t="shared" si="4"/>
        <v>-0.159838843999978</v>
      </c>
    </row>
    <row r="57" spans="1:3">
      <c r="A57" s="2" t="s">
        <v>73</v>
      </c>
      <c r="B57" s="2">
        <v>-383.070861597</v>
      </c>
      <c r="C57">
        <f t="shared" si="4"/>
        <v>-0.184982846999958</v>
      </c>
    </row>
    <row r="58" spans="1:3">
      <c r="A58" s="2" t="s">
        <v>74</v>
      </c>
      <c r="B58" s="2">
        <v>-383.073970034</v>
      </c>
      <c r="C58">
        <f t="shared" si="4"/>
        <v>-0.188091283999995</v>
      </c>
    </row>
    <row r="59" spans="1:3">
      <c r="A59" s="2" t="s">
        <v>75</v>
      </c>
      <c r="B59" s="2">
        <v>-383.075597779</v>
      </c>
      <c r="C59">
        <f t="shared" si="4"/>
        <v>-0.189719029000003</v>
      </c>
    </row>
    <row r="60" spans="1:3">
      <c r="A60" s="2" t="s">
        <v>76</v>
      </c>
      <c r="B60" s="2">
        <v>-383.077887001</v>
      </c>
      <c r="C60">
        <f t="shared" si="4"/>
        <v>-0.192008251000004</v>
      </c>
    </row>
    <row r="61" spans="1:3">
      <c r="A61" s="2" t="s">
        <v>77</v>
      </c>
      <c r="B61" s="2">
        <v>-408.454603664</v>
      </c>
      <c r="C61">
        <f>B61-$K$3-11*$J$3</f>
        <v>-0.109382600999993</v>
      </c>
    </row>
    <row r="62" spans="1:3">
      <c r="A62" s="2" t="s">
        <v>78</v>
      </c>
      <c r="B62" s="2">
        <v>-408.48317984</v>
      </c>
      <c r="C62">
        <f t="shared" ref="C62:C68" si="5">B62-$K$3-11*$J$3</f>
        <v>-0.137958776999994</v>
      </c>
    </row>
    <row r="63" spans="1:3">
      <c r="A63" s="2" t="s">
        <v>79</v>
      </c>
      <c r="B63" s="2">
        <v>-408.489412614</v>
      </c>
      <c r="C63">
        <f t="shared" si="5"/>
        <v>-0.144191551000006</v>
      </c>
    </row>
    <row r="64" spans="1:3">
      <c r="A64" s="2" t="s">
        <v>80</v>
      </c>
      <c r="B64" s="2">
        <v>-408.512067436</v>
      </c>
      <c r="C64">
        <f t="shared" si="5"/>
        <v>-0.166846372999998</v>
      </c>
    </row>
    <row r="65" spans="1:3">
      <c r="A65" s="2" t="s">
        <v>81</v>
      </c>
      <c r="B65" s="2">
        <v>-408.516703531</v>
      </c>
      <c r="C65">
        <f t="shared" si="5"/>
        <v>-0.171482468000022</v>
      </c>
    </row>
    <row r="66" spans="1:3">
      <c r="A66" s="2" t="s">
        <v>82</v>
      </c>
      <c r="B66" s="2">
        <v>-408.524972635</v>
      </c>
      <c r="C66">
        <f t="shared" si="5"/>
        <v>-0.179751571999986</v>
      </c>
    </row>
    <row r="67" spans="1:3">
      <c r="A67" s="2" t="s">
        <v>83</v>
      </c>
      <c r="B67" s="2">
        <v>-408.526401298</v>
      </c>
      <c r="C67">
        <f t="shared" si="5"/>
        <v>-0.181180234999999</v>
      </c>
    </row>
    <row r="68" spans="1:3">
      <c r="A68" s="2" t="s">
        <v>84</v>
      </c>
      <c r="B68" s="2">
        <v>-408.528674479</v>
      </c>
      <c r="C68">
        <f t="shared" si="5"/>
        <v>-0.18345341600002</v>
      </c>
    </row>
    <row r="69" spans="1:3">
      <c r="A69" s="2" t="s">
        <v>85</v>
      </c>
      <c r="B69" s="2">
        <v>-433.915148493</v>
      </c>
      <c r="C69">
        <f>B69-$K$3-12*$J$3</f>
        <v>-0.110585117000028</v>
      </c>
    </row>
    <row r="70" spans="1:3">
      <c r="A70" s="2" t="s">
        <v>86</v>
      </c>
      <c r="B70" s="2">
        <v>-433.928854793</v>
      </c>
      <c r="C70">
        <f t="shared" ref="C70:C78" si="6">B70-$K$3-12*$J$3</f>
        <v>-0.124291417000052</v>
      </c>
    </row>
    <row r="71" spans="1:3">
      <c r="A71" s="2" t="s">
        <v>87</v>
      </c>
      <c r="B71" s="2">
        <v>-433.929059996</v>
      </c>
      <c r="C71">
        <f t="shared" si="6"/>
        <v>-0.124496620000002</v>
      </c>
    </row>
    <row r="72" spans="1:3">
      <c r="A72" s="2" t="s">
        <v>88</v>
      </c>
      <c r="B72" s="2">
        <v>-433.93814355</v>
      </c>
      <c r="C72">
        <f t="shared" si="6"/>
        <v>-0.133580174000031</v>
      </c>
    </row>
    <row r="73" spans="1:3">
      <c r="A73" s="2" t="s">
        <v>89</v>
      </c>
      <c r="B73" s="2">
        <v>-433.940913894</v>
      </c>
      <c r="C73">
        <f t="shared" si="6"/>
        <v>-0.136350518000029</v>
      </c>
    </row>
    <row r="74" spans="1:3">
      <c r="A74" s="2" t="s">
        <v>90</v>
      </c>
      <c r="B74" s="2">
        <v>-433.955231055</v>
      </c>
      <c r="C74">
        <f t="shared" si="6"/>
        <v>-0.150667679000037</v>
      </c>
    </row>
    <row r="75" spans="1:3">
      <c r="A75" s="2" t="s">
        <v>91</v>
      </c>
      <c r="B75" s="2">
        <v>-433.958637003</v>
      </c>
      <c r="C75">
        <f t="shared" si="6"/>
        <v>-0.154073627000002</v>
      </c>
    </row>
    <row r="76" spans="1:3">
      <c r="A76" s="2" t="s">
        <v>92</v>
      </c>
      <c r="B76" s="2">
        <v>-433.97241433</v>
      </c>
      <c r="C76">
        <f t="shared" si="6"/>
        <v>-0.167850954000016</v>
      </c>
    </row>
    <row r="77" spans="1:3">
      <c r="A77" s="2" t="s">
        <v>93</v>
      </c>
      <c r="B77" s="2">
        <v>-433.991221093</v>
      </c>
      <c r="C77">
        <f t="shared" si="6"/>
        <v>-0.186657717000003</v>
      </c>
    </row>
    <row r="78" spans="1:3">
      <c r="A78" s="2" t="s">
        <v>94</v>
      </c>
      <c r="B78" s="2">
        <v>-433.992391225</v>
      </c>
      <c r="C78">
        <f t="shared" si="6"/>
        <v>-0.18782784900003</v>
      </c>
    </row>
    <row r="79" spans="1:3">
      <c r="A79" s="2" t="s">
        <v>95</v>
      </c>
      <c r="B79" s="2">
        <v>-459.416540599</v>
      </c>
      <c r="C79">
        <f>B79-$K$3-13*$J$3</f>
        <v>-0.152634909999961</v>
      </c>
    </row>
    <row r="80" spans="1:3">
      <c r="A80" s="2" t="s">
        <v>96</v>
      </c>
      <c r="B80" s="2">
        <v>-459.429373404</v>
      </c>
      <c r="C80">
        <f t="shared" ref="C80:C87" si="7">B80-$K$3-13*$J$3</f>
        <v>-0.165467714999977</v>
      </c>
    </row>
    <row r="81" spans="1:3">
      <c r="A81" s="2" t="s">
        <v>97</v>
      </c>
      <c r="B81" s="2">
        <v>-459.432402617</v>
      </c>
      <c r="C81">
        <f t="shared" si="7"/>
        <v>-0.168496927999968</v>
      </c>
    </row>
    <row r="82" spans="1:3">
      <c r="A82" s="2" t="s">
        <v>98</v>
      </c>
      <c r="B82" s="2">
        <v>-459.439019093</v>
      </c>
      <c r="C82">
        <f t="shared" si="7"/>
        <v>-0.175113404000001</v>
      </c>
    </row>
    <row r="83" spans="1:3">
      <c r="A83" s="2" t="s">
        <v>99</v>
      </c>
      <c r="B83" s="2">
        <v>-459.441581059</v>
      </c>
      <c r="C83">
        <f t="shared" si="7"/>
        <v>-0.177675369999974</v>
      </c>
    </row>
    <row r="84" spans="1:3">
      <c r="A84" s="2" t="s">
        <v>100</v>
      </c>
      <c r="B84" s="2">
        <v>-459.442894185</v>
      </c>
      <c r="C84">
        <f t="shared" si="7"/>
        <v>-0.178988495999988</v>
      </c>
    </row>
    <row r="85" spans="1:3">
      <c r="A85" s="2" t="s">
        <v>101</v>
      </c>
      <c r="B85" s="2">
        <v>-459.446491075</v>
      </c>
      <c r="C85">
        <f t="shared" si="7"/>
        <v>-0.182585385999971</v>
      </c>
    </row>
    <row r="86" spans="1:3">
      <c r="A86" s="2" t="s">
        <v>102</v>
      </c>
      <c r="B86" s="2">
        <v>-459.464720628</v>
      </c>
      <c r="C86">
        <f t="shared" si="7"/>
        <v>-0.200814938999997</v>
      </c>
    </row>
    <row r="87" spans="1:3">
      <c r="A87" s="2" t="s">
        <v>103</v>
      </c>
      <c r="B87" s="2">
        <v>-459.47277471</v>
      </c>
      <c r="C87">
        <f t="shared" si="7"/>
        <v>-0.208869020999998</v>
      </c>
    </row>
    <row r="88" spans="1:3">
      <c r="A88" s="2" t="s">
        <v>104</v>
      </c>
      <c r="B88" s="2">
        <v>-484.855439801</v>
      </c>
      <c r="C88">
        <f>B88-$K$3-14*$J$3</f>
        <v>-0.132191798999997</v>
      </c>
    </row>
    <row r="89" spans="1:3">
      <c r="A89" s="2" t="s">
        <v>105</v>
      </c>
      <c r="B89" s="2">
        <v>-484.858197566</v>
      </c>
      <c r="C89">
        <f t="shared" ref="C89:C95" si="8">B89-$K$3-14*$J$3</f>
        <v>-0.13494956400001</v>
      </c>
    </row>
    <row r="90" spans="1:3">
      <c r="A90" s="2" t="s">
        <v>106</v>
      </c>
      <c r="B90" s="2">
        <v>-484.880123869</v>
      </c>
      <c r="C90">
        <f t="shared" si="8"/>
        <v>-0.156875866999997</v>
      </c>
    </row>
    <row r="91" spans="1:3">
      <c r="A91" s="2" t="s">
        <v>107</v>
      </c>
      <c r="B91" s="2">
        <v>-484.903232093</v>
      </c>
      <c r="C91">
        <f t="shared" si="8"/>
        <v>-0.179984090999994</v>
      </c>
    </row>
    <row r="92" spans="1:3">
      <c r="A92" s="2" t="s">
        <v>108</v>
      </c>
      <c r="B92" s="2">
        <v>-484.903744166</v>
      </c>
      <c r="C92">
        <f t="shared" si="8"/>
        <v>-0.180496164000033</v>
      </c>
    </row>
    <row r="93" spans="1:3">
      <c r="A93" s="2" t="s">
        <v>109</v>
      </c>
      <c r="B93" s="2">
        <v>-484.904299894</v>
      </c>
      <c r="C93">
        <f t="shared" si="8"/>
        <v>-0.181051892000028</v>
      </c>
    </row>
    <row r="94" spans="1:3">
      <c r="A94" s="2" t="s">
        <v>110</v>
      </c>
      <c r="B94" s="2">
        <v>-484.916446396</v>
      </c>
      <c r="C94">
        <f t="shared" si="8"/>
        <v>-0.193198394000035</v>
      </c>
    </row>
    <row r="95" spans="1:3">
      <c r="A95" s="2" t="s">
        <v>111</v>
      </c>
      <c r="B95" s="2">
        <v>-484.918268174</v>
      </c>
      <c r="C95">
        <f t="shared" si="8"/>
        <v>-0.195020172</v>
      </c>
    </row>
    <row r="96" spans="1:3">
      <c r="A96" t="s">
        <v>112</v>
      </c>
      <c r="B96">
        <v>-510.331917429</v>
      </c>
      <c r="C96">
        <f>B96-$K$3-15*$J$3</f>
        <v>-0.149327113999959</v>
      </c>
    </row>
    <row r="97" spans="1:3">
      <c r="A97" t="s">
        <v>113</v>
      </c>
      <c r="B97">
        <v>-510.381847023</v>
      </c>
      <c r="C97">
        <f t="shared" ref="C97:C104" si="9">B97-$K$3-15*$J$3</f>
        <v>-0.19925670799995</v>
      </c>
    </row>
    <row r="98" spans="1:3">
      <c r="A98" t="s">
        <v>114</v>
      </c>
      <c r="B98">
        <v>-510.376580024</v>
      </c>
      <c r="C98">
        <f t="shared" si="9"/>
        <v>-0.193989708999993</v>
      </c>
    </row>
    <row r="99" spans="1:3">
      <c r="A99" t="s">
        <v>115</v>
      </c>
      <c r="B99">
        <v>-510.352757692</v>
      </c>
      <c r="C99">
        <f t="shared" si="9"/>
        <v>-0.170167376999984</v>
      </c>
    </row>
    <row r="100" spans="1:3">
      <c r="A100" t="s">
        <v>116</v>
      </c>
      <c r="B100">
        <v>-510.373317075</v>
      </c>
      <c r="C100">
        <f t="shared" si="9"/>
        <v>-0.190726759999961</v>
      </c>
    </row>
    <row r="101" spans="1:3">
      <c r="A101" t="s">
        <v>117</v>
      </c>
      <c r="B101">
        <v>-510.365955633</v>
      </c>
      <c r="C101">
        <f t="shared" si="9"/>
        <v>-0.183365317999971</v>
      </c>
    </row>
    <row r="102" spans="1:3">
      <c r="A102" t="s">
        <v>118</v>
      </c>
      <c r="B102">
        <v>-510.316601896</v>
      </c>
      <c r="C102">
        <f t="shared" si="9"/>
        <v>-0.134011580999982</v>
      </c>
    </row>
    <row r="103" spans="1:3">
      <c r="A103" t="s">
        <v>119</v>
      </c>
      <c r="B103">
        <v>-510.363196585</v>
      </c>
      <c r="C103">
        <f t="shared" si="9"/>
        <v>-0.180606269999998</v>
      </c>
    </row>
    <row r="104" spans="1:3">
      <c r="A104" t="s">
        <v>120</v>
      </c>
      <c r="B104">
        <v>-510.315496197</v>
      </c>
      <c r="C104">
        <f t="shared" si="9"/>
        <v>-0.132905881999989</v>
      </c>
    </row>
    <row r="105" spans="1:3">
      <c r="A105" t="s">
        <v>121</v>
      </c>
      <c r="B105">
        <v>-535.841683682</v>
      </c>
      <c r="C105">
        <f>B105-$K$3-16*$J$3</f>
        <v>-0.199751054000046</v>
      </c>
    </row>
    <row r="106" spans="1:3">
      <c r="A106" t="s">
        <v>122</v>
      </c>
      <c r="B106">
        <v>-535.781282099</v>
      </c>
      <c r="C106">
        <f t="shared" ref="C106:C113" si="10">B106-$K$3-16*$J$3</f>
        <v>-0.139349471000003</v>
      </c>
    </row>
    <row r="107" spans="1:3">
      <c r="A107" t="s">
        <v>123</v>
      </c>
      <c r="B107">
        <v>-535.799096699</v>
      </c>
      <c r="C107">
        <f t="shared" si="10"/>
        <v>-0.157164070999954</v>
      </c>
    </row>
    <row r="108" spans="1:3">
      <c r="A108" t="s">
        <v>124</v>
      </c>
      <c r="B108">
        <v>-535.834741649</v>
      </c>
      <c r="C108">
        <f t="shared" si="10"/>
        <v>-0.19280902099996</v>
      </c>
    </row>
    <row r="109" spans="1:3">
      <c r="A109" t="s">
        <v>125</v>
      </c>
      <c r="B109">
        <v>-535.831048363</v>
      </c>
      <c r="C109">
        <f t="shared" si="10"/>
        <v>-0.18911573500003</v>
      </c>
    </row>
    <row r="110" spans="1:3">
      <c r="A110" t="s">
        <v>126</v>
      </c>
      <c r="B110">
        <v>-535.834762165</v>
      </c>
      <c r="C110">
        <f t="shared" si="10"/>
        <v>-0.192829537000023</v>
      </c>
    </row>
    <row r="111" spans="1:3">
      <c r="A111" t="s">
        <v>127</v>
      </c>
      <c r="B111">
        <v>-535.83436381</v>
      </c>
      <c r="C111">
        <f t="shared" si="10"/>
        <v>-0.192431182000007</v>
      </c>
    </row>
    <row r="112" spans="1:3">
      <c r="A112" t="s">
        <v>128</v>
      </c>
      <c r="B112">
        <v>-535.804660294</v>
      </c>
      <c r="C112">
        <f t="shared" si="10"/>
        <v>-0.162727665999967</v>
      </c>
    </row>
    <row r="113" spans="1:3">
      <c r="A113" t="s">
        <v>129</v>
      </c>
      <c r="B113">
        <v>-535.834747535</v>
      </c>
      <c r="C113">
        <f t="shared" si="10"/>
        <v>-0.192814907000013</v>
      </c>
    </row>
    <row r="114" spans="1:3">
      <c r="A114" t="s">
        <v>130</v>
      </c>
      <c r="B114">
        <v>-561.203939099</v>
      </c>
      <c r="C114">
        <f>B114-$K$3-17*$J$3</f>
        <v>-0.102664157999982</v>
      </c>
    </row>
    <row r="115" spans="1:3">
      <c r="A115" t="s">
        <v>131</v>
      </c>
      <c r="B115">
        <v>-561.215277706</v>
      </c>
      <c r="C115">
        <f t="shared" ref="C115:C119" si="11">B115-$K$3-17*$J$3</f>
        <v>-0.114002765000066</v>
      </c>
    </row>
    <row r="116" spans="1:3">
      <c r="A116" t="s">
        <v>132</v>
      </c>
      <c r="B116">
        <v>-561.152138429</v>
      </c>
      <c r="C116">
        <f t="shared" si="11"/>
        <v>-0.0508634880000614</v>
      </c>
    </row>
    <row r="117" spans="1:3">
      <c r="A117" t="s">
        <v>133</v>
      </c>
      <c r="B117">
        <v>-561.224821378</v>
      </c>
      <c r="C117">
        <f t="shared" si="11"/>
        <v>-0.123546437000016</v>
      </c>
    </row>
    <row r="118" spans="1:3">
      <c r="A118" t="s">
        <v>134</v>
      </c>
      <c r="B118">
        <v>-561.190730926</v>
      </c>
      <c r="C118">
        <f t="shared" si="11"/>
        <v>-0.0894559850000292</v>
      </c>
    </row>
    <row r="119" spans="1:3">
      <c r="A119" t="s">
        <v>135</v>
      </c>
      <c r="B119">
        <v>-561.248872636</v>
      </c>
      <c r="C119">
        <f t="shared" si="11"/>
        <v>-0.147597695000002</v>
      </c>
    </row>
    <row r="120" spans="1:3">
      <c r="A120" t="s">
        <v>136</v>
      </c>
      <c r="B120">
        <v>-586.256522424</v>
      </c>
      <c r="C120">
        <f>B120-$K$3-18*$J$3</f>
        <v>0.304094830000054</v>
      </c>
    </row>
    <row r="121" spans="1:3">
      <c r="A121" t="s">
        <v>137</v>
      </c>
      <c r="B121">
        <v>-586.695786068</v>
      </c>
      <c r="C121">
        <f t="shared" ref="C121:C129" si="12">B121-$K$3-18*$J$3</f>
        <v>-0.13516881399994</v>
      </c>
    </row>
    <row r="122" spans="1:3">
      <c r="A122" t="s">
        <v>138</v>
      </c>
      <c r="B122">
        <v>-586.690620027</v>
      </c>
      <c r="C122">
        <f t="shared" si="12"/>
        <v>-0.130002773000001</v>
      </c>
    </row>
    <row r="123" spans="1:3">
      <c r="A123" t="s">
        <v>139</v>
      </c>
      <c r="B123">
        <v>-586.648556744</v>
      </c>
      <c r="C123">
        <f t="shared" si="12"/>
        <v>-0.0879394899999397</v>
      </c>
    </row>
    <row r="124" spans="1:3">
      <c r="A124" t="s">
        <v>140</v>
      </c>
      <c r="B124">
        <v>-586.709962248</v>
      </c>
      <c r="C124">
        <f t="shared" si="12"/>
        <v>-0.149344993999989</v>
      </c>
    </row>
    <row r="125" spans="1:3">
      <c r="A125" t="s">
        <v>141</v>
      </c>
      <c r="B125">
        <v>-586.707605043</v>
      </c>
      <c r="C125">
        <f t="shared" si="12"/>
        <v>-0.146987788999922</v>
      </c>
    </row>
    <row r="126" spans="1:3">
      <c r="A126" t="s">
        <v>142</v>
      </c>
      <c r="B126">
        <v>-586.712886132</v>
      </c>
      <c r="C126">
        <f t="shared" si="12"/>
        <v>-0.152268877999973</v>
      </c>
    </row>
    <row r="127" spans="1:3">
      <c r="A127" t="s">
        <v>143</v>
      </c>
      <c r="B127">
        <v>-586.632009065</v>
      </c>
      <c r="C127">
        <f t="shared" si="12"/>
        <v>-0.0713918110000122</v>
      </c>
    </row>
    <row r="128" spans="1:3">
      <c r="A128" t="s">
        <v>144</v>
      </c>
      <c r="B128">
        <v>-586.631116823</v>
      </c>
      <c r="C128">
        <f t="shared" si="12"/>
        <v>-0.070499568999935</v>
      </c>
    </row>
    <row r="129" spans="1:3">
      <c r="A129" t="s">
        <v>145</v>
      </c>
      <c r="B129">
        <v>-586.653645489</v>
      </c>
      <c r="C129">
        <f t="shared" si="12"/>
        <v>-0.0930282350000198</v>
      </c>
    </row>
    <row r="130" spans="1:3">
      <c r="A130" t="s">
        <v>146</v>
      </c>
      <c r="B130">
        <v>-612.178867241</v>
      </c>
      <c r="C130">
        <f>B130-$K$3-19*$J$3</f>
        <v>-0.158907674000034</v>
      </c>
    </row>
    <row r="131" spans="1:3">
      <c r="A131" t="s">
        <v>147</v>
      </c>
      <c r="B131">
        <v>-612.174543899</v>
      </c>
      <c r="C131">
        <f t="shared" ref="C131:C135" si="13">B131-$K$3-19*$J$3</f>
        <v>-0.154584332000013</v>
      </c>
    </row>
    <row r="132" spans="1:3">
      <c r="A132" t="s">
        <v>148</v>
      </c>
      <c r="B132">
        <v>-612.14715834</v>
      </c>
      <c r="C132">
        <f t="shared" si="13"/>
        <v>-0.127198773000032</v>
      </c>
    </row>
    <row r="133" spans="1:3">
      <c r="A133" t="s">
        <v>149</v>
      </c>
      <c r="B133">
        <v>-612.17574747</v>
      </c>
      <c r="C133">
        <f t="shared" si="13"/>
        <v>-0.155787903000032</v>
      </c>
    </row>
    <row r="134" spans="1:3">
      <c r="A134" t="s">
        <v>150</v>
      </c>
      <c r="B134">
        <v>-612.170070803</v>
      </c>
      <c r="C134">
        <f t="shared" si="13"/>
        <v>-0.150111236000043</v>
      </c>
    </row>
    <row r="135" spans="1:3">
      <c r="A135" t="s">
        <v>151</v>
      </c>
      <c r="B135">
        <v>-612.124107496</v>
      </c>
      <c r="C135">
        <f t="shared" si="13"/>
        <v>-0.104147928999964</v>
      </c>
    </row>
    <row r="136" spans="1:11">
      <c r="A136" s="2" t="s">
        <v>152</v>
      </c>
      <c r="B136" s="2">
        <v>-637.496551716</v>
      </c>
      <c r="C136">
        <f>B136-$K$3-20*$J$3</f>
        <v>-0.0172498359999622</v>
      </c>
      <c r="J136" s="2"/>
      <c r="K136" s="2"/>
    </row>
    <row r="137" spans="1:11">
      <c r="A137" s="2" t="s">
        <v>153</v>
      </c>
      <c r="B137" s="2">
        <v>-637.546463032</v>
      </c>
      <c r="C137">
        <f t="shared" ref="C137:C159" si="14">B137-$K$3-20*$J$3</f>
        <v>-0.0671611519999828</v>
      </c>
      <c r="J137" s="2"/>
      <c r="K137" s="2"/>
    </row>
    <row r="138" spans="1:11">
      <c r="A138" s="2" t="s">
        <v>154</v>
      </c>
      <c r="B138" s="2">
        <v>-637.622633492</v>
      </c>
      <c r="C138">
        <f t="shared" si="14"/>
        <v>-0.14333161199994</v>
      </c>
      <c r="J138" s="2"/>
      <c r="K138" s="2"/>
    </row>
    <row r="139" spans="1:11">
      <c r="A139" s="2" t="s">
        <v>155</v>
      </c>
      <c r="B139" s="2">
        <v>-637.591335695</v>
      </c>
      <c r="C139">
        <f t="shared" si="14"/>
        <v>-0.112033814999961</v>
      </c>
      <c r="J139" s="2"/>
      <c r="K139" s="2"/>
    </row>
    <row r="140" spans="1:11">
      <c r="A140" s="2" t="s">
        <v>156</v>
      </c>
      <c r="B140" s="2">
        <v>-637.635249021</v>
      </c>
      <c r="C140">
        <f t="shared" si="14"/>
        <v>-0.155947141000013</v>
      </c>
      <c r="J140" s="2"/>
      <c r="K140" s="2"/>
    </row>
    <row r="141" spans="1:11">
      <c r="A141" s="2" t="s">
        <v>157</v>
      </c>
      <c r="B141" s="2">
        <v>-637.634932849</v>
      </c>
      <c r="C141">
        <f t="shared" si="14"/>
        <v>-0.155630969000015</v>
      </c>
      <c r="J141" s="2"/>
      <c r="K141" s="2"/>
    </row>
    <row r="142" spans="1:11">
      <c r="A142" s="2" t="s">
        <v>158</v>
      </c>
      <c r="B142" s="2">
        <v>-637.570469988</v>
      </c>
      <c r="C142">
        <f t="shared" si="14"/>
        <v>-0.0911681079999767</v>
      </c>
      <c r="J142" s="2"/>
      <c r="K142" s="2"/>
    </row>
    <row r="143" spans="1:11">
      <c r="A143" s="2" t="s">
        <v>159</v>
      </c>
      <c r="B143" s="2">
        <v>-637.59194492</v>
      </c>
      <c r="C143">
        <f t="shared" si="14"/>
        <v>-0.112643039999909</v>
      </c>
      <c r="J143" s="2"/>
      <c r="K143" s="2"/>
    </row>
    <row r="144" spans="1:11">
      <c r="A144" s="2" t="s">
        <v>160</v>
      </c>
      <c r="B144" s="2">
        <v>-635.719366747</v>
      </c>
      <c r="C144">
        <f t="shared" si="14"/>
        <v>1.75993513300006</v>
      </c>
      <c r="J144" s="2"/>
      <c r="K144" s="2"/>
    </row>
    <row r="145" spans="1:11">
      <c r="A145" s="2" t="s">
        <v>161</v>
      </c>
      <c r="B145" s="2">
        <v>-637.564851118</v>
      </c>
      <c r="C145">
        <f t="shared" si="14"/>
        <v>-0.0855492379999419</v>
      </c>
      <c r="J145" s="2"/>
      <c r="K145" s="2"/>
    </row>
    <row r="146" spans="1:11">
      <c r="A146" s="2" t="s">
        <v>162</v>
      </c>
      <c r="B146" s="2">
        <v>-637.570623005</v>
      </c>
      <c r="C146">
        <f t="shared" si="14"/>
        <v>-0.091321124999979</v>
      </c>
      <c r="J146" s="2"/>
      <c r="K146" s="2"/>
    </row>
    <row r="147" spans="1:11">
      <c r="A147" s="2" t="s">
        <v>163</v>
      </c>
      <c r="B147" s="2">
        <v>-637.483248171</v>
      </c>
      <c r="C147">
        <f t="shared" si="14"/>
        <v>-0.00394629099997701</v>
      </c>
      <c r="J147" s="2"/>
      <c r="K147" s="2"/>
    </row>
    <row r="148" spans="1:11">
      <c r="A148" s="2" t="s">
        <v>164</v>
      </c>
      <c r="B148" s="2">
        <v>-637.377113594</v>
      </c>
      <c r="C148">
        <f t="shared" si="14"/>
        <v>0.102188286000057</v>
      </c>
      <c r="J148" s="2"/>
      <c r="K148" s="2"/>
    </row>
    <row r="149" spans="1:11">
      <c r="A149" s="2" t="s">
        <v>165</v>
      </c>
      <c r="B149" s="2">
        <v>-634.183152776</v>
      </c>
      <c r="C149">
        <f t="shared" si="14"/>
        <v>3.29614910399999</v>
      </c>
      <c r="J149" s="2"/>
      <c r="K149" s="2"/>
    </row>
    <row r="150" spans="1:11">
      <c r="A150" s="2" t="s">
        <v>166</v>
      </c>
      <c r="B150" s="2">
        <v>-637.631511669</v>
      </c>
      <c r="C150">
        <f t="shared" si="14"/>
        <v>-0.152209788999983</v>
      </c>
      <c r="J150" s="2"/>
      <c r="K150" s="2"/>
    </row>
    <row r="151" spans="1:11">
      <c r="A151" s="2" t="s">
        <v>167</v>
      </c>
      <c r="B151" s="2">
        <v>-637.152284843</v>
      </c>
      <c r="C151">
        <f t="shared" si="14"/>
        <v>0.327017037000076</v>
      </c>
      <c r="J151" s="2"/>
      <c r="K151" s="2"/>
    </row>
    <row r="152" spans="1:11">
      <c r="A152" s="2" t="s">
        <v>168</v>
      </c>
      <c r="B152" s="2">
        <v>-637.559639182</v>
      </c>
      <c r="C152">
        <f t="shared" si="14"/>
        <v>-0.0803373019999185</v>
      </c>
      <c r="J152" s="2"/>
      <c r="K152" s="2"/>
    </row>
    <row r="153" spans="1:11">
      <c r="A153" s="2" t="s">
        <v>169</v>
      </c>
      <c r="B153" s="2">
        <v>-637.495678337</v>
      </c>
      <c r="C153">
        <f t="shared" si="14"/>
        <v>-0.0163764569999216</v>
      </c>
      <c r="J153" s="2"/>
      <c r="K153" s="2"/>
    </row>
    <row r="154" spans="1:11">
      <c r="A154" s="2" t="s">
        <v>170</v>
      </c>
      <c r="B154" s="2">
        <v>-637.494939262</v>
      </c>
      <c r="C154">
        <f t="shared" si="14"/>
        <v>-0.0156373819999658</v>
      </c>
      <c r="J154" s="2"/>
      <c r="K154" s="2"/>
    </row>
    <row r="155" spans="1:11">
      <c r="A155" s="2" t="s">
        <v>171</v>
      </c>
      <c r="B155" s="2">
        <v>-637.494864742</v>
      </c>
      <c r="C155">
        <f t="shared" si="14"/>
        <v>-0.0155628619999675</v>
      </c>
      <c r="J155" s="2"/>
      <c r="K155" s="2"/>
    </row>
    <row r="156" spans="1:11">
      <c r="A156" s="2" t="s">
        <v>172</v>
      </c>
      <c r="B156" s="2">
        <v>-637.609839307</v>
      </c>
      <c r="C156">
        <f t="shared" si="14"/>
        <v>-0.130537426999979</v>
      </c>
      <c r="J156" s="2"/>
      <c r="K156" s="2"/>
    </row>
    <row r="157" spans="1:11">
      <c r="A157" s="2" t="s">
        <v>173</v>
      </c>
      <c r="B157" s="2">
        <v>-637.612265758</v>
      </c>
      <c r="C157">
        <f t="shared" si="14"/>
        <v>-0.132963877999998</v>
      </c>
      <c r="J157" s="2"/>
      <c r="K157" s="2"/>
    </row>
    <row r="158" spans="1:11">
      <c r="A158" s="2" t="s">
        <v>174</v>
      </c>
      <c r="B158" s="2">
        <v>-637.591721293</v>
      </c>
      <c r="C158">
        <f t="shared" si="14"/>
        <v>-0.112419412999941</v>
      </c>
      <c r="J158" s="2"/>
      <c r="K158" s="2"/>
    </row>
    <row r="159" spans="1:11">
      <c r="A159" s="2" t="s">
        <v>175</v>
      </c>
      <c r="B159" s="2">
        <v>-637.582932381</v>
      </c>
      <c r="C159">
        <f t="shared" si="14"/>
        <v>-0.103630500999941</v>
      </c>
      <c r="J159" s="2"/>
      <c r="K159" s="2"/>
    </row>
  </sheetData>
  <sortState ref="A100:B123">
    <sortCondition ref="A100"/>
  </sortState>
  <pageMargins left="0.75" right="0.75" top="1" bottom="1" header="0.5" footer="0.5"/>
  <pageSetup paperSize="9" orientation="portrait" horizontalDpi="1200" verticalDpi="12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2"/>
  <sheetViews>
    <sheetView tabSelected="1" workbookViewId="0">
      <selection activeCell="G2" sqref="G2:G17"/>
    </sheetView>
  </sheetViews>
  <sheetFormatPr defaultColWidth="9" defaultRowHeight="13.5"/>
  <cols>
    <col min="1" max="3" width="18.0916666666667" customWidth="1"/>
    <col min="4" max="4" width="15.3666666666667" customWidth="1"/>
    <col min="5" max="5" width="15.0916666666667" customWidth="1"/>
    <col min="6" max="6" width="15.45" customWidth="1"/>
    <col min="7" max="7" width="26.9083333333333" customWidth="1"/>
    <col min="20" max="20" width="22.2666666666667" customWidth="1"/>
  </cols>
  <sheetData>
    <row r="1" spans="1:20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t="s">
        <v>182</v>
      </c>
      <c r="Q1" s="3" t="s">
        <v>3</v>
      </c>
      <c r="R1" s="3" t="s">
        <v>4</v>
      </c>
      <c r="S1" s="3" t="s">
        <v>5</v>
      </c>
      <c r="T1" s="4" t="s">
        <v>183</v>
      </c>
    </row>
    <row r="2" spans="1:20">
      <c r="A2" s="2" t="s">
        <v>56</v>
      </c>
      <c r="B2" s="2">
        <v>10</v>
      </c>
      <c r="C2" s="2">
        <v>2</v>
      </c>
      <c r="D2" s="2">
        <v>12</v>
      </c>
      <c r="E2" s="2">
        <v>-332.194216379</v>
      </c>
      <c r="F2">
        <f>E2-$T$2-(B2-3)*$S$2</f>
        <v>-0.16783949400002</v>
      </c>
      <c r="G2">
        <f t="shared" ref="G2:G10" si="0">F2*27.21</f>
        <v>-4.56691263174055</v>
      </c>
      <c r="Q2" s="3">
        <v>-129.695025696</v>
      </c>
      <c r="R2" s="3">
        <v>-155.154368009</v>
      </c>
      <c r="S2" s="3">
        <v>-25.459342313</v>
      </c>
      <c r="T2" s="2">
        <v>-153.810980694</v>
      </c>
    </row>
    <row r="3" spans="1:7">
      <c r="A3" s="2" t="s">
        <v>63</v>
      </c>
      <c r="B3" s="2">
        <v>11</v>
      </c>
      <c r="C3" s="2">
        <v>2</v>
      </c>
      <c r="D3" s="2">
        <v>13</v>
      </c>
      <c r="E3" s="2">
        <v>-357.60541513</v>
      </c>
      <c r="F3">
        <f>E3-$T$2-(B3-3)*$S$2</f>
        <v>-0.119695931999985</v>
      </c>
      <c r="G3">
        <f t="shared" si="0"/>
        <v>-3.25692630971959</v>
      </c>
    </row>
    <row r="4" spans="1:7">
      <c r="A4" s="2" t="s">
        <v>76</v>
      </c>
      <c r="B4" s="2">
        <v>12</v>
      </c>
      <c r="C4" s="2">
        <v>2</v>
      </c>
      <c r="D4" s="2">
        <v>14</v>
      </c>
      <c r="E4" s="2">
        <v>-383.077887001</v>
      </c>
      <c r="F4">
        <f>E4-$T$2-(B4-3)*$S$2</f>
        <v>-0.132825490000016</v>
      </c>
      <c r="G4">
        <f t="shared" si="0"/>
        <v>-3.61418158290044</v>
      </c>
    </row>
    <row r="5" spans="1:7">
      <c r="A5" s="2" t="s">
        <v>84</v>
      </c>
      <c r="B5" s="2">
        <v>13</v>
      </c>
      <c r="C5" s="2">
        <v>2</v>
      </c>
      <c r="D5" s="2">
        <v>15</v>
      </c>
      <c r="E5" s="2">
        <v>-408.528674479</v>
      </c>
      <c r="F5">
        <f>E5-$T$2-(B5-3)*$S$2</f>
        <v>-0.124270655000004</v>
      </c>
      <c r="G5">
        <f t="shared" si="0"/>
        <v>-3.3814045225501</v>
      </c>
    </row>
    <row r="6" spans="1:7">
      <c r="A6" s="2" t="s">
        <v>94</v>
      </c>
      <c r="B6" s="2">
        <v>14</v>
      </c>
      <c r="C6" s="2">
        <v>2</v>
      </c>
      <c r="D6" s="2">
        <v>16</v>
      </c>
      <c r="E6" s="2">
        <v>-433.992391225</v>
      </c>
      <c r="F6">
        <f>E6-$T$2-(B6-3)*$S$2</f>
        <v>-0.128645087999985</v>
      </c>
      <c r="G6">
        <f t="shared" si="0"/>
        <v>-3.50043284447959</v>
      </c>
    </row>
    <row r="7" spans="1:7">
      <c r="A7" s="2" t="s">
        <v>103</v>
      </c>
      <c r="B7" s="2">
        <v>15</v>
      </c>
      <c r="C7" s="2">
        <v>2</v>
      </c>
      <c r="D7" s="2">
        <v>17</v>
      </c>
      <c r="E7" s="2">
        <v>-459.47277471</v>
      </c>
      <c r="F7">
        <f>E7-$T$2-(B7-3)*$S$2</f>
        <v>-0.149686260000067</v>
      </c>
      <c r="G7">
        <f t="shared" si="0"/>
        <v>-4.07296313460182</v>
      </c>
    </row>
    <row r="8" spans="1:7">
      <c r="A8" s="2" t="s">
        <v>111</v>
      </c>
      <c r="B8" s="2">
        <v>16</v>
      </c>
      <c r="C8" s="2">
        <v>2</v>
      </c>
      <c r="D8" s="2">
        <v>18</v>
      </c>
      <c r="E8" s="2">
        <v>-484.918268174</v>
      </c>
      <c r="F8">
        <f>E8-$T$2-(B8-3)*$S$2</f>
        <v>-0.135837410999954</v>
      </c>
      <c r="G8">
        <f t="shared" si="0"/>
        <v>-3.69613595330876</v>
      </c>
    </row>
    <row r="9" spans="1:7">
      <c r="A9" t="s">
        <v>113</v>
      </c>
      <c r="B9">
        <v>17</v>
      </c>
      <c r="C9">
        <v>2</v>
      </c>
      <c r="D9">
        <v>19</v>
      </c>
      <c r="E9">
        <v>-510.381847023</v>
      </c>
      <c r="F9">
        <f>E9-$T$2-(B9-3)*$S$2</f>
        <v>-0.140073946999962</v>
      </c>
      <c r="G9">
        <f t="shared" si="0"/>
        <v>-3.81141209786897</v>
      </c>
    </row>
    <row r="10" spans="1:7">
      <c r="A10" t="s">
        <v>121</v>
      </c>
      <c r="B10">
        <v>18</v>
      </c>
      <c r="C10">
        <v>2</v>
      </c>
      <c r="D10">
        <v>20</v>
      </c>
      <c r="E10">
        <v>-535.841683682</v>
      </c>
      <c r="F10">
        <f>E10-$T$2-(B10-3)*$S$2</f>
        <v>-0.140568293000001</v>
      </c>
      <c r="G10">
        <f t="shared" si="0"/>
        <v>-3.82486325253003</v>
      </c>
    </row>
    <row r="11" spans="1:7">
      <c r="A11" s="2" t="s">
        <v>11</v>
      </c>
      <c r="B11" s="2">
        <v>3</v>
      </c>
      <c r="C11" s="2">
        <v>2</v>
      </c>
      <c r="D11" s="2">
        <v>5</v>
      </c>
      <c r="E11" s="2">
        <v>-153.810980694</v>
      </c>
      <c r="F11">
        <f>E11-$T$2-(B11-3)*$S$2</f>
        <v>0</v>
      </c>
      <c r="G11">
        <f>F11*27.21</f>
        <v>0</v>
      </c>
    </row>
    <row r="12" spans="1:7">
      <c r="A12" s="2" t="s">
        <v>13</v>
      </c>
      <c r="B12" s="2">
        <v>4</v>
      </c>
      <c r="C12" s="2">
        <v>2</v>
      </c>
      <c r="D12" s="2">
        <v>6</v>
      </c>
      <c r="E12" s="2">
        <v>-179.284773038</v>
      </c>
      <c r="F12">
        <f>E12-$T$2-(B12-3)*$S$2</f>
        <v>-0.0144500310000026</v>
      </c>
      <c r="G12">
        <f>F12*27.21</f>
        <v>-0.393185343510072</v>
      </c>
    </row>
    <row r="13" spans="1:7">
      <c r="A13" s="2" t="s">
        <v>22</v>
      </c>
      <c r="B13" s="2">
        <v>5</v>
      </c>
      <c r="C13" s="2">
        <v>2</v>
      </c>
      <c r="D13" s="2">
        <v>7</v>
      </c>
      <c r="E13" s="2">
        <v>-204.774314826</v>
      </c>
      <c r="F13">
        <f>E13-$T$2-(B13-3)*$S$2</f>
        <v>-0.044649505999999</v>
      </c>
      <c r="G13">
        <f>F13*27.21</f>
        <v>-1.21491305825997</v>
      </c>
    </row>
    <row r="14" spans="1:7">
      <c r="A14" s="2" t="s">
        <v>30</v>
      </c>
      <c r="B14" s="2">
        <v>6</v>
      </c>
      <c r="C14" s="2">
        <v>2</v>
      </c>
      <c r="D14" s="2">
        <v>8</v>
      </c>
      <c r="E14" s="2">
        <v>-230.23613991</v>
      </c>
      <c r="F14">
        <f>E14-$T$2-(B14-3)*$S$2</f>
        <v>-0.0471322770000029</v>
      </c>
      <c r="G14">
        <f>F14*27.21</f>
        <v>-1.28246925717008</v>
      </c>
    </row>
    <row r="15" spans="1:7">
      <c r="A15" s="2" t="s">
        <v>38</v>
      </c>
      <c r="B15" s="2">
        <v>7</v>
      </c>
      <c r="C15" s="2">
        <v>2</v>
      </c>
      <c r="D15" s="2">
        <v>9</v>
      </c>
      <c r="E15" s="2">
        <v>-255.719968008</v>
      </c>
      <c r="F15">
        <f>E15-$T$2-(B15-3)*$S$2</f>
        <v>-0.0716180619999989</v>
      </c>
      <c r="G15">
        <f>F15*27.21</f>
        <v>-1.94872746701997</v>
      </c>
    </row>
    <row r="16" spans="1:7">
      <c r="A16" s="2" t="s">
        <v>44</v>
      </c>
      <c r="B16" s="2">
        <v>8</v>
      </c>
      <c r="C16" s="2">
        <v>2</v>
      </c>
      <c r="D16" s="2">
        <v>10</v>
      </c>
      <c r="E16" s="2">
        <v>-281.232329501</v>
      </c>
      <c r="F16">
        <f>E16-$T$2-(B16-3)*$S$2</f>
        <v>-0.124637241999977</v>
      </c>
      <c r="G16">
        <f>F16*27.21</f>
        <v>-3.39137935481938</v>
      </c>
    </row>
    <row r="17" spans="1:7">
      <c r="A17" s="2" t="s">
        <v>53</v>
      </c>
      <c r="B17" s="2">
        <v>9</v>
      </c>
      <c r="C17" s="2">
        <v>2</v>
      </c>
      <c r="D17" s="2">
        <v>11</v>
      </c>
      <c r="E17" s="2">
        <v>-306.620801393</v>
      </c>
      <c r="F17">
        <f>E17-$T$2-(B17-3)*$S$2</f>
        <v>-0.053766821000039</v>
      </c>
      <c r="G17">
        <f>F17*27.21</f>
        <v>-1.46299519941106</v>
      </c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zmz</dc:creator>
  <cp:lastModifiedBy>刘健</cp:lastModifiedBy>
  <dcterms:created xsi:type="dcterms:W3CDTF">2020-05-12T19:07:00Z</dcterms:created>
  <dcterms:modified xsi:type="dcterms:W3CDTF">2023-12-16T05:08:48Z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79EEE8C48B6D43A685FF2FA988178841_12</vt:lpwstr>
  </property>
</Properties>
</file>