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aftiftim365-my.sharepoint.com/personal/yaconan_aft-iftim_com/Documents/BOURSE DE FRET/CAS TSMEL/OK IARP/EPCF IARPé/EPCF2_PRO-LOG/"/>
    </mc:Choice>
  </mc:AlternateContent>
  <xr:revisionPtr revIDLastSave="22" documentId="8_{4715F46A-A40F-4C59-A4DC-D2BAE4D3CA84}" xr6:coauthVersionLast="47" xr6:coauthVersionMax="47" xr10:uidLastSave="{BDA98FEF-075A-4A6C-85D9-C61E3A46A4B4}"/>
  <bookViews>
    <workbookView xWindow="-28920" yWindow="-120" windowWidth="29040" windowHeight="15840" xr2:uid="{00000000-000D-0000-FFFF-FFFF00000000}"/>
  </bookViews>
  <sheets>
    <sheet name="Analyse ABC" sheetId="1" r:id="rId1"/>
    <sheet name="Implantation actuelle" sheetId="2" r:id="rId2"/>
    <sheet name="Implantation proposée" sheetId="5" r:id="rId3"/>
  </sheets>
  <definedNames>
    <definedName name="_xlnm._FilterDatabase" localSheetId="0" hidden="1">'Analyse ABC'!$B$2:$G$2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2" i="1" l="1"/>
  <c r="I3" i="1" s="1"/>
  <c r="D97" i="1"/>
  <c r="D96" i="1"/>
  <c r="D95" i="1"/>
  <c r="D94" i="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H35" i="1" s="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D92" i="1"/>
  <c r="I4" i="1" l="1"/>
  <c r="I5" i="1" s="1"/>
  <c r="I6" i="1" s="1"/>
  <c r="I7" i="1" s="1"/>
  <c r="I8" i="1" s="1"/>
  <c r="I9" i="1" s="1"/>
  <c r="I10" i="1" s="1"/>
  <c r="I11" i="1" s="1"/>
  <c r="I12" i="1" s="1"/>
  <c r="I13" i="1" s="1"/>
  <c r="I14" i="1" s="1"/>
  <c r="I15" i="1" s="1"/>
  <c r="I16" i="1" s="1"/>
  <c r="I17" i="1" s="1"/>
  <c r="I18" i="1" s="1"/>
  <c r="I19" i="1" s="1"/>
  <c r="I20" i="1" s="1"/>
  <c r="I21" i="1" s="1"/>
  <c r="I22" i="1" s="1"/>
  <c r="I23" i="1" s="1"/>
  <c r="I24" i="1" s="1"/>
  <c r="I25" i="1" s="1"/>
  <c r="I26" i="1" s="1"/>
  <c r="I27" i="1" s="1"/>
  <c r="I28" i="1" s="1"/>
  <c r="I29" i="1" s="1"/>
  <c r="I30" i="1" s="1"/>
  <c r="I31" i="1" s="1"/>
  <c r="I32" i="1" s="1"/>
  <c r="I33" i="1" s="1"/>
  <c r="I34" i="1" s="1"/>
  <c r="I35" i="1" s="1"/>
  <c r="I36" i="1" s="1"/>
  <c r="I37" i="1" s="1"/>
  <c r="I38" i="1" s="1"/>
  <c r="I39" i="1" s="1"/>
  <c r="I40" i="1" s="1"/>
  <c r="I41" i="1" s="1"/>
  <c r="I42" i="1" s="1"/>
  <c r="I43" i="1" s="1"/>
  <c r="I44" i="1" s="1"/>
  <c r="I45" i="1" s="1"/>
  <c r="I46" i="1" s="1"/>
  <c r="I47" i="1" s="1"/>
  <c r="I48" i="1" s="1"/>
  <c r="I49" i="1" s="1"/>
  <c r="I50" i="1" s="1"/>
  <c r="I51" i="1" s="1"/>
  <c r="I52" i="1" s="1"/>
  <c r="I53" i="1" s="1"/>
  <c r="I54" i="1" s="1"/>
  <c r="I55" i="1" s="1"/>
  <c r="I56" i="1" s="1"/>
  <c r="I57" i="1" s="1"/>
  <c r="I58" i="1" s="1"/>
  <c r="I59" i="1" s="1"/>
  <c r="I60" i="1" s="1"/>
  <c r="I61" i="1" s="1"/>
  <c r="I62" i="1" s="1"/>
  <c r="I63" i="1" s="1"/>
  <c r="I64" i="1" s="1"/>
  <c r="I65" i="1" s="1"/>
  <c r="I66" i="1" s="1"/>
  <c r="I67" i="1" s="1"/>
  <c r="I68" i="1" s="1"/>
  <c r="I69" i="1" s="1"/>
  <c r="I70" i="1" s="1"/>
  <c r="I71" i="1" s="1"/>
  <c r="I72" i="1" s="1"/>
  <c r="I73" i="1" s="1"/>
  <c r="I74" i="1" s="1"/>
  <c r="I75" i="1" s="1"/>
  <c r="I76" i="1" s="1"/>
  <c r="I77" i="1" s="1"/>
  <c r="I78" i="1" s="1"/>
  <c r="I79" i="1" s="1"/>
  <c r="I80" i="1" s="1"/>
  <c r="I81" i="1" s="1"/>
  <c r="I82" i="1" s="1"/>
  <c r="I83" i="1" s="1"/>
  <c r="I84" i="1" s="1"/>
  <c r="I85" i="1" s="1"/>
  <c r="I86" i="1" s="1"/>
  <c r="I87" i="1" s="1"/>
  <c r="I88" i="1" s="1"/>
  <c r="I89" i="1" s="1"/>
  <c r="I90" i="1" s="1"/>
  <c r="I92" i="1" l="1"/>
  <c r="D9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Maxime MOURGUET</author>
  </authors>
  <commentList>
    <comment ref="D95" authorId="0" shapeId="0" xr:uid="{1B501C15-FC59-4B14-AC60-25933C56C875}">
      <text>
        <r>
          <rPr>
            <b/>
            <sz val="9"/>
            <color indexed="81"/>
            <rFont val="Tahoma"/>
            <family val="2"/>
          </rPr>
          <t>Une des solutions serait de rajouter des paires le lisse pour faire un picking sur deux niveaux avec les palettes les plus basses. 
Une mutlitude de solutions est envisageable comme stocker certaines références sur des demies palettes, regrouper les plus faibles volumes dans un meuble en sacrifiant 1 ou 2 alvéoles, ou encore faire de picking sur le 2e niveau du palettier à l'aide d'une échelle ou d'un charriot spécifique</t>
        </r>
      </text>
    </comment>
    <comment ref="D98" authorId="0" shapeId="0" xr:uid="{31FCC9DE-5659-4F09-B3E2-0D8A9F0ECDB9}">
      <text>
        <r>
          <rPr>
            <b/>
            <sz val="9"/>
            <color indexed="81"/>
            <rFont val="Tahoma"/>
            <family val="2"/>
          </rPr>
          <t>Pertinent car &gt;0,6</t>
        </r>
      </text>
    </comment>
  </commentList>
</comments>
</file>

<file path=xl/sharedStrings.xml><?xml version="1.0" encoding="utf-8"?>
<sst xmlns="http://schemas.openxmlformats.org/spreadsheetml/2006/main" count="286" uniqueCount="110">
  <si>
    <t>Référence</t>
  </si>
  <si>
    <t xml:space="preserve">Support </t>
  </si>
  <si>
    <t>Stock moyen de palettes en réserve</t>
  </si>
  <si>
    <t>AXJ06</t>
  </si>
  <si>
    <t>KDJ12</t>
  </si>
  <si>
    <t>LKD54</t>
  </si>
  <si>
    <t>POL47</t>
  </si>
  <si>
    <t>JDD63</t>
  </si>
  <si>
    <t>PML47</t>
  </si>
  <si>
    <t>NFY12</t>
  </si>
  <si>
    <t>PLA25</t>
  </si>
  <si>
    <t>MLD52</t>
  </si>
  <si>
    <t>MLD51</t>
  </si>
  <si>
    <t>MLD50</t>
  </si>
  <si>
    <t>DYC20</t>
  </si>
  <si>
    <t>POD00</t>
  </si>
  <si>
    <t>POD78</t>
  </si>
  <si>
    <t>AHJ45</t>
  </si>
  <si>
    <t>KJD12</t>
  </si>
  <si>
    <t>POA56</t>
  </si>
  <si>
    <t>LKD32</t>
  </si>
  <si>
    <t>LJK10</t>
  </si>
  <si>
    <t>LOI98</t>
  </si>
  <si>
    <t>POD54</t>
  </si>
  <si>
    <t>SHU77</t>
  </si>
  <si>
    <t>AJH21</t>
  </si>
  <si>
    <t>RET44</t>
  </si>
  <si>
    <t>GDF55</t>
  </si>
  <si>
    <t>ALK99</t>
  </si>
  <si>
    <t>AIU14</t>
  </si>
  <si>
    <t>NFJ03</t>
  </si>
  <si>
    <t>DJK58</t>
  </si>
  <si>
    <t>NSI78</t>
  </si>
  <si>
    <t>DKJ33</t>
  </si>
  <si>
    <t>JDK69</t>
  </si>
  <si>
    <t>NDK14</t>
  </si>
  <si>
    <t>SID75</t>
  </si>
  <si>
    <t>SJI66</t>
  </si>
  <si>
    <t>DKJ14</t>
  </si>
  <si>
    <t>DNK98</t>
  </si>
  <si>
    <t>DIO22</t>
  </si>
  <si>
    <t>POD74</t>
  </si>
  <si>
    <t>MLD11</t>
  </si>
  <si>
    <t>DPO08</t>
  </si>
  <si>
    <t>DPO03</t>
  </si>
  <si>
    <t>DPO04</t>
  </si>
  <si>
    <t>DPO14</t>
  </si>
  <si>
    <t>FGE55</t>
  </si>
  <si>
    <t>MLD65</t>
  </si>
  <si>
    <t>POL32</t>
  </si>
  <si>
    <t>RZE54</t>
  </si>
  <si>
    <t>REZ55</t>
  </si>
  <si>
    <t>PPL66</t>
  </si>
  <si>
    <t>Palette EURO</t>
  </si>
  <si>
    <t>Poids de la palette chargée (Kg)</t>
  </si>
  <si>
    <t>Hauteur de la palette chargée (mm)</t>
  </si>
  <si>
    <t>Nombre moyen de prélèvements journaliers (en nombre de colis)</t>
  </si>
  <si>
    <t>KJH09</t>
  </si>
  <si>
    <t>MLD25</t>
  </si>
  <si>
    <t>MPO25</t>
  </si>
  <si>
    <t>MLE32</t>
  </si>
  <si>
    <t>VDF14</t>
  </si>
  <si>
    <t>DJH21</t>
  </si>
  <si>
    <t>ACS12</t>
  </si>
  <si>
    <t>ACS13</t>
  </si>
  <si>
    <t>ACS14</t>
  </si>
  <si>
    <t>DFE15</t>
  </si>
  <si>
    <t>LKJ31</t>
  </si>
  <si>
    <t>RTE54</t>
  </si>
  <si>
    <t>PKJ87</t>
  </si>
  <si>
    <t>REA10</t>
  </si>
  <si>
    <t>KIL10</t>
  </si>
  <si>
    <t>KIL09</t>
  </si>
  <si>
    <t>FHY54</t>
  </si>
  <si>
    <t>FHY55</t>
  </si>
  <si>
    <t>FHY65</t>
  </si>
  <si>
    <t>RZX33</t>
  </si>
  <si>
    <t>RZX34</t>
  </si>
  <si>
    <t>RZX98</t>
  </si>
  <si>
    <t>AZT21</t>
  </si>
  <si>
    <t>AZT22</t>
  </si>
  <si>
    <t>AZT87</t>
  </si>
  <si>
    <t>PUR87</t>
  </si>
  <si>
    <t>PUR65</t>
  </si>
  <si>
    <t>PUR24</t>
  </si>
  <si>
    <t>FZD14</t>
  </si>
  <si>
    <t>FZD15</t>
  </si>
  <si>
    <t>FZD16</t>
  </si>
  <si>
    <t>MPL36</t>
  </si>
  <si>
    <t>MPL37</t>
  </si>
  <si>
    <t>MPL38</t>
  </si>
  <si>
    <t>POI22</t>
  </si>
  <si>
    <t>POI23</t>
  </si>
  <si>
    <t>RYU45</t>
  </si>
  <si>
    <t>RYU46</t>
  </si>
  <si>
    <t>Nombre de réf :</t>
  </si>
  <si>
    <t>Nombre de palettes hauteur &lt;= 400 mm :</t>
  </si>
  <si>
    <t>Nombre moyen de palettes en réserve :</t>
  </si>
  <si>
    <t>Nombre d'emplacement en réserve :</t>
  </si>
  <si>
    <t>Nombre d'emplacements picking :</t>
  </si>
  <si>
    <t>Emplacements picking libérés si rajout d'un demi niveau :</t>
  </si>
  <si>
    <t>Part des pélèvements moyens cumulés</t>
  </si>
  <si>
    <t>Part de ref cumulé (en pourcentage)</t>
  </si>
  <si>
    <t>Zone de réception et d'expédition</t>
  </si>
  <si>
    <t>Somme des prélèvements journaliers :</t>
  </si>
  <si>
    <t>Somme du critère cumulé en pourcentage :</t>
  </si>
  <si>
    <t>Indice de gini :</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</si>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</sst>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6"/>
      <color theme="1"/>
      <name val="Calibri"/>
      <family val="2"/>
      <scheme val="minor"/>
    </font>
    <font>
      <sz val="14"/>
      <color theme="1"/>
      <name val="Calibri"/>
      <family val="2"/>
      <scheme val="minor"/>
    </font>
    <font>
      <sz val="20"/>
      <color theme="1"/>
      <name val="Calibri"/>
      <family val="2"/>
      <scheme val="minor"/>
    </font>
    <font>
      <sz val="24"/>
      <color theme="1"/>
      <name val="Calibri"/>
      <family val="2"/>
      <scheme val="minor"/>
    </font>
    <font>
      <b/>
      <sz val="9"/>
      <color indexed="81"/>
      <name val="Tahoma"/>
      <family val="2"/>
    </font>
  </fonts>
  <fills count="7">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1" fillId="3" borderId="1" xfId="0" applyFont="1" applyFill="1" applyBorder="1" applyAlignment="1">
      <alignment horizontal="center" vertical="center" wrapText="1"/>
    </xf>
    <xf numFmtId="0" fontId="0" fillId="0" borderId="0" xfId="0" applyAlignment="1">
      <alignment horizontal="right"/>
    </xf>
    <xf numFmtId="0" fontId="0" fillId="0" borderId="0" xfId="0" applyBorder="1" applyAlignment="1">
      <alignment wrapText="1"/>
    </xf>
    <xf numFmtId="0" fontId="0" fillId="0" borderId="0" xfId="0" applyBorder="1" applyAlignment="1">
      <alignment horizontal="right"/>
    </xf>
    <xf numFmtId="0" fontId="0" fillId="4" borderId="1" xfId="0" applyFill="1" applyBorder="1" applyAlignment="1">
      <alignment wrapText="1"/>
    </xf>
    <xf numFmtId="0" fontId="0" fillId="5" borderId="1" xfId="0" applyFill="1" applyBorder="1" applyAlignment="1">
      <alignment wrapText="1"/>
    </xf>
    <xf numFmtId="0" fontId="0" fillId="0" borderId="2" xfId="0" applyBorder="1"/>
    <xf numFmtId="0" fontId="0" fillId="0" borderId="3" xfId="0" applyBorder="1"/>
    <xf numFmtId="0" fontId="0" fillId="0" borderId="5" xfId="0" applyBorder="1"/>
    <xf numFmtId="0" fontId="0" fillId="0" borderId="0" xfId="0" applyBorder="1"/>
    <xf numFmtId="0" fontId="0" fillId="0" borderId="7" xfId="0" applyBorder="1"/>
    <xf numFmtId="0" fontId="0" fillId="0" borderId="8" xfId="0" applyBorder="1"/>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0" borderId="0" xfId="0" applyNumberFormat="1" applyAlignment="1">
      <alignment wrapText="1"/>
    </xf>
    <xf numFmtId="0" fontId="0" fillId="0" borderId="0" xfId="0" applyAlignment="1">
      <alignment horizontal="right" wrapText="1"/>
    </xf>
    <xf numFmtId="0" fontId="0" fillId="4" borderId="1" xfId="0" applyFill="1" applyBorder="1" applyAlignment="1">
      <alignment horizontal="center" wrapText="1"/>
    </xf>
    <xf numFmtId="2" fontId="0" fillId="4" borderId="1" xfId="0" applyNumberFormat="1" applyFill="1" applyBorder="1" applyAlignment="1">
      <alignment horizontal="center" wrapText="1"/>
    </xf>
    <xf numFmtId="0" fontId="0" fillId="5" borderId="1" xfId="0" applyFill="1" applyBorder="1" applyAlignment="1">
      <alignment horizontal="center" wrapText="1"/>
    </xf>
    <xf numFmtId="2" fontId="0" fillId="5" borderId="1" xfId="0" applyNumberFormat="1" applyFill="1" applyBorder="1" applyAlignment="1">
      <alignment horizontal="center" wrapText="1"/>
    </xf>
    <xf numFmtId="0" fontId="0" fillId="0" borderId="0" xfId="0" applyAlignment="1">
      <alignment horizontal="center" wrapText="1"/>
    </xf>
    <xf numFmtId="0" fontId="0" fillId="0" borderId="0" xfId="0" applyBorder="1" applyAlignment="1">
      <alignment horizontal="center" wrapText="1"/>
    </xf>
    <xf numFmtId="2" fontId="0" fillId="0" borderId="0" xfId="0" applyNumberFormat="1" applyBorder="1" applyAlignment="1">
      <alignment horizontal="center" wrapText="1"/>
    </xf>
    <xf numFmtId="0" fontId="0" fillId="6" borderId="1" xfId="0" applyFill="1" applyBorder="1" applyAlignment="1">
      <alignment wrapText="1"/>
    </xf>
    <xf numFmtId="0" fontId="0" fillId="6" borderId="1" xfId="0" applyFill="1" applyBorder="1" applyAlignment="1">
      <alignment horizontal="center" wrapText="1"/>
    </xf>
    <xf numFmtId="2" fontId="0" fillId="6" borderId="1" xfId="0" applyNumberFormat="1" applyFill="1" applyBorder="1" applyAlignment="1">
      <alignment horizontal="center" wrapText="1"/>
    </xf>
    <xf numFmtId="0" fontId="5" fillId="6"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19</xdr:col>
      <xdr:colOff>298174</xdr:colOff>
      <xdr:row>2</xdr:row>
      <xdr:rowOff>6625</xdr:rowOff>
    </xdr:from>
    <xdr:to>
      <xdr:col>24</xdr:col>
      <xdr:colOff>0</xdr:colOff>
      <xdr:row>9</xdr:row>
      <xdr:rowOff>298173</xdr:rowOff>
    </xdr:to>
    <xdr:sp macro="" textlink="">
      <xdr:nvSpPr>
        <xdr:cNvPr id="2" name="Rectangle 1">
          <a:extLst>
            <a:ext uri="{FF2B5EF4-FFF2-40B4-BE49-F238E27FC236}">
              <a16:creationId xmlns:a16="http://schemas.microsoft.com/office/drawing/2014/main" id="{A0314A3C-E563-46D8-9493-D04ED5A71DF9}"/>
            </a:ext>
          </a:extLst>
        </xdr:cNvPr>
        <xdr:cNvSpPr/>
      </xdr:nvSpPr>
      <xdr:spPr>
        <a:xfrm>
          <a:off x="7003774" y="616225"/>
          <a:ext cx="1225826" cy="2425148"/>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4000" b="1">
              <a:solidFill>
                <a:sysClr val="windowText" lastClr="000000"/>
              </a:solidFill>
            </a:rPr>
            <a:t>A</a:t>
          </a:r>
        </a:p>
      </xdr:txBody>
    </xdr:sp>
    <xdr:clientData/>
  </xdr:twoCellAnchor>
  <xdr:twoCellAnchor>
    <xdr:from>
      <xdr:col>12</xdr:col>
      <xdr:colOff>13252</xdr:colOff>
      <xdr:row>2</xdr:row>
      <xdr:rowOff>6626</xdr:rowOff>
    </xdr:from>
    <xdr:to>
      <xdr:col>19</xdr:col>
      <xdr:colOff>298174</xdr:colOff>
      <xdr:row>9</xdr:row>
      <xdr:rowOff>298174</xdr:rowOff>
    </xdr:to>
    <xdr:sp macro="" textlink="">
      <xdr:nvSpPr>
        <xdr:cNvPr id="3" name="Rectangle 2">
          <a:extLst>
            <a:ext uri="{FF2B5EF4-FFF2-40B4-BE49-F238E27FC236}">
              <a16:creationId xmlns:a16="http://schemas.microsoft.com/office/drawing/2014/main" id="{350BAEF8-9B7D-4CA5-BD32-248A8A4614E0}"/>
            </a:ext>
          </a:extLst>
        </xdr:cNvPr>
        <xdr:cNvSpPr/>
      </xdr:nvSpPr>
      <xdr:spPr>
        <a:xfrm>
          <a:off x="4585252" y="616226"/>
          <a:ext cx="2418522" cy="2425148"/>
        </a:xfrm>
        <a:prstGeom prst="rect">
          <a:avLst/>
        </a:prstGeom>
        <a:solidFill>
          <a:schemeClr val="accent4">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4000" b="1">
              <a:solidFill>
                <a:sysClr val="windowText" lastClr="000000"/>
              </a:solidFill>
            </a:rPr>
            <a:t>B</a:t>
          </a:r>
        </a:p>
      </xdr:txBody>
    </xdr:sp>
    <xdr:clientData/>
  </xdr:twoCellAnchor>
  <xdr:twoCellAnchor>
    <xdr:from>
      <xdr:col>1</xdr:col>
      <xdr:colOff>6626</xdr:colOff>
      <xdr:row>2</xdr:row>
      <xdr:rowOff>6626</xdr:rowOff>
    </xdr:from>
    <xdr:to>
      <xdr:col>12</xdr:col>
      <xdr:colOff>1</xdr:colOff>
      <xdr:row>9</xdr:row>
      <xdr:rowOff>298174</xdr:rowOff>
    </xdr:to>
    <xdr:sp macro="" textlink="">
      <xdr:nvSpPr>
        <xdr:cNvPr id="4" name="Rectangle 3">
          <a:extLst>
            <a:ext uri="{FF2B5EF4-FFF2-40B4-BE49-F238E27FC236}">
              <a16:creationId xmlns:a16="http://schemas.microsoft.com/office/drawing/2014/main" id="{4E4832F8-A574-415E-B734-DFA358074FF1}"/>
            </a:ext>
          </a:extLst>
        </xdr:cNvPr>
        <xdr:cNvSpPr/>
      </xdr:nvSpPr>
      <xdr:spPr>
        <a:xfrm>
          <a:off x="1225826" y="616226"/>
          <a:ext cx="3346175" cy="2425148"/>
        </a:xfrm>
        <a:prstGeom prst="rect">
          <a:avLst/>
        </a:prstGeom>
        <a:solidFill>
          <a:schemeClr val="accent2">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4000" b="1">
              <a:solidFill>
                <a:sysClr val="windowText" lastClr="000000"/>
              </a:solidFill>
            </a:rPr>
            <a:t>C</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T123"/>
  <sheetViews>
    <sheetView showGridLines="0" tabSelected="1" topLeftCell="A43" workbookViewId="0">
      <selection activeCell="A43" sqref="A43"/>
    </sheetView>
  </sheetViews>
  <sheetFormatPr baseColWidth="10" defaultColWidth="8.90625" defaultRowHeight="14.5" x14ac:dyDescent="0.35"/>
  <cols>
    <col min="1" max="1" width="23" customWidth="1"/>
    <col min="2" max="2" width="11" style="1" customWidth="1"/>
    <col min="3" max="3" width="15.6328125" style="1" customWidth="1"/>
    <col min="4" max="5" width="8.90625" style="1"/>
    <col min="6" max="6" width="21.36328125" style="1" customWidth="1"/>
    <col min="7" max="9" width="23" style="26" customWidth="1"/>
    <col min="10" max="20" width="8.90625" style="1"/>
  </cols>
  <sheetData>
    <row r="2" spans="2:10" ht="72.5" x14ac:dyDescent="0.35">
      <c r="B2" s="2" t="s">
        <v>0</v>
      </c>
      <c r="C2" s="2" t="s">
        <v>1</v>
      </c>
      <c r="D2" s="2" t="s">
        <v>54</v>
      </c>
      <c r="E2" s="2" t="s">
        <v>55</v>
      </c>
      <c r="F2" s="2" t="s">
        <v>2</v>
      </c>
      <c r="G2" s="2" t="s">
        <v>56</v>
      </c>
      <c r="H2" s="2" t="s">
        <v>102</v>
      </c>
      <c r="I2" s="2" t="s">
        <v>101</v>
      </c>
    </row>
    <row r="3" spans="2:10" x14ac:dyDescent="0.35">
      <c r="B3" s="29" t="s">
        <v>19</v>
      </c>
      <c r="C3" s="29" t="s">
        <v>53</v>
      </c>
      <c r="D3" s="29">
        <v>780</v>
      </c>
      <c r="E3" s="29">
        <v>1150</v>
      </c>
      <c r="F3" s="29">
        <v>17</v>
      </c>
      <c r="G3" s="30">
        <v>432</v>
      </c>
      <c r="H3" s="31">
        <f>1/COUNT(D3:D90)*100</f>
        <v>1.1363636363636365</v>
      </c>
      <c r="I3" s="31">
        <f>G3/G92*100</f>
        <v>6.9064748201438846</v>
      </c>
      <c r="J3" s="32" t="s">
        <v>107</v>
      </c>
    </row>
    <row r="4" spans="2:10" x14ac:dyDescent="0.35">
      <c r="B4" s="29" t="s">
        <v>9</v>
      </c>
      <c r="C4" s="29" t="s">
        <v>53</v>
      </c>
      <c r="D4" s="29">
        <v>540</v>
      </c>
      <c r="E4" s="29">
        <v>1245</v>
      </c>
      <c r="F4" s="29">
        <v>22</v>
      </c>
      <c r="G4" s="30">
        <v>324</v>
      </c>
      <c r="H4" s="31">
        <f>H3+(1/88)*100</f>
        <v>2.2727272727272729</v>
      </c>
      <c r="I4" s="31">
        <f>I3+(G4/$G$92)*100</f>
        <v>12.086330935251798</v>
      </c>
      <c r="J4" s="32"/>
    </row>
    <row r="5" spans="2:10" x14ac:dyDescent="0.35">
      <c r="B5" s="29" t="s">
        <v>17</v>
      </c>
      <c r="C5" s="29" t="s">
        <v>53</v>
      </c>
      <c r="D5" s="29">
        <v>780</v>
      </c>
      <c r="E5" s="29">
        <v>1150</v>
      </c>
      <c r="F5" s="29">
        <v>12</v>
      </c>
      <c r="G5" s="30">
        <v>312</v>
      </c>
      <c r="H5" s="31">
        <f t="shared" ref="H5:H68" si="0">H4+(1/88)*100</f>
        <v>3.4090909090909092</v>
      </c>
      <c r="I5" s="31">
        <f t="shared" ref="I5:I68" si="1">I4+(G5/$G$92)*100</f>
        <v>17.074340527577938</v>
      </c>
      <c r="J5" s="32"/>
    </row>
    <row r="6" spans="2:10" x14ac:dyDescent="0.35">
      <c r="B6" s="29" t="s">
        <v>10</v>
      </c>
      <c r="C6" s="29" t="s">
        <v>53</v>
      </c>
      <c r="D6" s="29">
        <v>540</v>
      </c>
      <c r="E6" s="29">
        <v>1245</v>
      </c>
      <c r="F6" s="29">
        <v>4</v>
      </c>
      <c r="G6" s="30">
        <v>298</v>
      </c>
      <c r="H6" s="31">
        <f t="shared" si="0"/>
        <v>4.5454545454545459</v>
      </c>
      <c r="I6" s="31">
        <f t="shared" si="1"/>
        <v>21.838529176658675</v>
      </c>
      <c r="J6" s="32"/>
    </row>
    <row r="7" spans="2:10" x14ac:dyDescent="0.35">
      <c r="B7" s="29" t="s">
        <v>38</v>
      </c>
      <c r="C7" s="29" t="s">
        <v>53</v>
      </c>
      <c r="D7" s="29">
        <v>850</v>
      </c>
      <c r="E7" s="29">
        <v>1020</v>
      </c>
      <c r="F7" s="29">
        <v>6</v>
      </c>
      <c r="G7" s="30">
        <v>297</v>
      </c>
      <c r="H7" s="31">
        <f t="shared" si="0"/>
        <v>5.6818181818181825</v>
      </c>
      <c r="I7" s="31">
        <f t="shared" si="1"/>
        <v>26.586730615507594</v>
      </c>
      <c r="J7" s="32"/>
    </row>
    <row r="8" spans="2:10" x14ac:dyDescent="0.35">
      <c r="B8" s="29" t="s">
        <v>66</v>
      </c>
      <c r="C8" s="29" t="s">
        <v>53</v>
      </c>
      <c r="D8" s="29">
        <v>900</v>
      </c>
      <c r="E8" s="29">
        <v>950</v>
      </c>
      <c r="F8" s="29">
        <v>4</v>
      </c>
      <c r="G8" s="30">
        <v>286</v>
      </c>
      <c r="H8" s="31">
        <f t="shared" si="0"/>
        <v>6.8181818181818192</v>
      </c>
      <c r="I8" s="31">
        <f t="shared" si="1"/>
        <v>31.159072741806554</v>
      </c>
      <c r="J8" s="32"/>
    </row>
    <row r="9" spans="2:10" x14ac:dyDescent="0.35">
      <c r="B9" s="29" t="s">
        <v>64</v>
      </c>
      <c r="C9" s="29" t="s">
        <v>53</v>
      </c>
      <c r="D9" s="29">
        <v>740</v>
      </c>
      <c r="E9" s="29">
        <v>1080</v>
      </c>
      <c r="F9" s="29">
        <v>9</v>
      </c>
      <c r="G9" s="30">
        <v>216</v>
      </c>
      <c r="H9" s="31">
        <f t="shared" si="0"/>
        <v>7.9545454545454559</v>
      </c>
      <c r="I9" s="31">
        <f t="shared" si="1"/>
        <v>34.612310151878496</v>
      </c>
      <c r="J9" s="32"/>
    </row>
    <row r="10" spans="2:10" x14ac:dyDescent="0.35">
      <c r="B10" s="29" t="s">
        <v>18</v>
      </c>
      <c r="C10" s="29" t="s">
        <v>53</v>
      </c>
      <c r="D10" s="29">
        <v>780</v>
      </c>
      <c r="E10" s="29">
        <v>1150</v>
      </c>
      <c r="F10" s="29">
        <v>8</v>
      </c>
      <c r="G10" s="30">
        <v>198</v>
      </c>
      <c r="H10" s="31">
        <f t="shared" si="0"/>
        <v>9.0909090909090917</v>
      </c>
      <c r="I10" s="31">
        <f t="shared" si="1"/>
        <v>37.777777777777779</v>
      </c>
      <c r="J10" s="32"/>
    </row>
    <row r="11" spans="2:10" x14ac:dyDescent="0.35">
      <c r="B11" s="29" t="s">
        <v>67</v>
      </c>
      <c r="C11" s="29" t="s">
        <v>53</v>
      </c>
      <c r="D11" s="29">
        <v>900</v>
      </c>
      <c r="E11" s="29">
        <v>950</v>
      </c>
      <c r="F11" s="29">
        <v>7</v>
      </c>
      <c r="G11" s="30">
        <v>195</v>
      </c>
      <c r="H11" s="31">
        <f t="shared" si="0"/>
        <v>10.227272727272728</v>
      </c>
      <c r="I11" s="31">
        <f t="shared" si="1"/>
        <v>40.895283772981614</v>
      </c>
      <c r="J11" s="32"/>
    </row>
    <row r="12" spans="2:10" x14ac:dyDescent="0.35">
      <c r="B12" s="29" t="s">
        <v>22</v>
      </c>
      <c r="C12" s="29" t="s">
        <v>53</v>
      </c>
      <c r="D12" s="29">
        <v>780</v>
      </c>
      <c r="E12" s="29">
        <v>1150</v>
      </c>
      <c r="F12" s="29">
        <v>13</v>
      </c>
      <c r="G12" s="30">
        <v>184</v>
      </c>
      <c r="H12" s="31">
        <f t="shared" si="0"/>
        <v>11.363636363636365</v>
      </c>
      <c r="I12" s="31">
        <f t="shared" si="1"/>
        <v>43.836930455635489</v>
      </c>
      <c r="J12" s="32"/>
    </row>
    <row r="13" spans="2:10" x14ac:dyDescent="0.35">
      <c r="B13" s="29" t="s">
        <v>3</v>
      </c>
      <c r="C13" s="29" t="s">
        <v>53</v>
      </c>
      <c r="D13" s="29">
        <v>540</v>
      </c>
      <c r="E13" s="29">
        <v>1245</v>
      </c>
      <c r="F13" s="29">
        <v>11</v>
      </c>
      <c r="G13" s="30">
        <v>184</v>
      </c>
      <c r="H13" s="31">
        <f t="shared" si="0"/>
        <v>12.500000000000002</v>
      </c>
      <c r="I13" s="31">
        <f t="shared" si="1"/>
        <v>46.778577138289364</v>
      </c>
      <c r="J13" s="32"/>
    </row>
    <row r="14" spans="2:10" x14ac:dyDescent="0.35">
      <c r="B14" s="29" t="s">
        <v>58</v>
      </c>
      <c r="C14" s="29" t="s">
        <v>53</v>
      </c>
      <c r="D14" s="29">
        <v>740</v>
      </c>
      <c r="E14" s="29">
        <v>1080</v>
      </c>
      <c r="F14" s="29">
        <v>6</v>
      </c>
      <c r="G14" s="30">
        <v>176</v>
      </c>
      <c r="H14" s="31">
        <f t="shared" si="0"/>
        <v>13.636363636363638</v>
      </c>
      <c r="I14" s="31">
        <f t="shared" si="1"/>
        <v>49.592326139088726</v>
      </c>
      <c r="J14" s="32"/>
    </row>
    <row r="15" spans="2:10" x14ac:dyDescent="0.35">
      <c r="B15" s="29" t="s">
        <v>29</v>
      </c>
      <c r="C15" s="29" t="s">
        <v>53</v>
      </c>
      <c r="D15" s="29">
        <v>780</v>
      </c>
      <c r="E15" s="29">
        <v>1150</v>
      </c>
      <c r="F15" s="29">
        <v>9</v>
      </c>
      <c r="G15" s="30">
        <v>172</v>
      </c>
      <c r="H15" s="31">
        <f t="shared" si="0"/>
        <v>14.772727272727275</v>
      </c>
      <c r="I15" s="31">
        <f t="shared" si="1"/>
        <v>52.342126298960828</v>
      </c>
      <c r="J15" s="32"/>
    </row>
    <row r="16" spans="2:10" x14ac:dyDescent="0.35">
      <c r="B16" s="29" t="s">
        <v>61</v>
      </c>
      <c r="C16" s="29" t="s">
        <v>53</v>
      </c>
      <c r="D16" s="29">
        <v>740</v>
      </c>
      <c r="E16" s="29">
        <v>1080</v>
      </c>
      <c r="F16" s="29">
        <v>8</v>
      </c>
      <c r="G16" s="30">
        <v>171</v>
      </c>
      <c r="H16" s="31">
        <f t="shared" si="0"/>
        <v>15.909090909090912</v>
      </c>
      <c r="I16" s="31">
        <f t="shared" si="1"/>
        <v>55.075939248601117</v>
      </c>
      <c r="J16" s="32"/>
    </row>
    <row r="17" spans="2:10" x14ac:dyDescent="0.35">
      <c r="B17" s="29" t="s">
        <v>11</v>
      </c>
      <c r="C17" s="29" t="s">
        <v>53</v>
      </c>
      <c r="D17" s="29">
        <v>540</v>
      </c>
      <c r="E17" s="29">
        <v>1245</v>
      </c>
      <c r="F17" s="29">
        <v>5</v>
      </c>
      <c r="G17" s="30">
        <v>170</v>
      </c>
      <c r="H17" s="31">
        <f t="shared" si="0"/>
        <v>17.045454545454547</v>
      </c>
      <c r="I17" s="31">
        <f t="shared" si="1"/>
        <v>57.793764988009592</v>
      </c>
      <c r="J17" s="32"/>
    </row>
    <row r="18" spans="2:10" x14ac:dyDescent="0.35">
      <c r="B18" s="29" t="s">
        <v>40</v>
      </c>
      <c r="C18" s="29" t="s">
        <v>53</v>
      </c>
      <c r="D18" s="29">
        <v>850</v>
      </c>
      <c r="E18" s="29">
        <v>1020</v>
      </c>
      <c r="F18" s="29">
        <v>7</v>
      </c>
      <c r="G18" s="30">
        <v>169</v>
      </c>
      <c r="H18" s="31">
        <f t="shared" si="0"/>
        <v>18.181818181818183</v>
      </c>
      <c r="I18" s="31">
        <f t="shared" si="1"/>
        <v>60.495603517186254</v>
      </c>
      <c r="J18" s="32"/>
    </row>
    <row r="19" spans="2:10" x14ac:dyDescent="0.35">
      <c r="B19" s="6" t="s">
        <v>31</v>
      </c>
      <c r="C19" s="6" t="s">
        <v>53</v>
      </c>
      <c r="D19" s="6">
        <v>780</v>
      </c>
      <c r="E19" s="6">
        <v>1150</v>
      </c>
      <c r="F19" s="6">
        <v>4</v>
      </c>
      <c r="G19" s="22">
        <v>97</v>
      </c>
      <c r="H19" s="23">
        <f t="shared" si="0"/>
        <v>19.31818181818182</v>
      </c>
      <c r="I19" s="23">
        <f t="shared" si="1"/>
        <v>62.046362909672268</v>
      </c>
      <c r="J19" s="33" t="s">
        <v>108</v>
      </c>
    </row>
    <row r="20" spans="2:10" x14ac:dyDescent="0.35">
      <c r="B20" s="6" t="s">
        <v>21</v>
      </c>
      <c r="C20" s="6" t="s">
        <v>53</v>
      </c>
      <c r="D20" s="6">
        <v>780</v>
      </c>
      <c r="E20" s="6">
        <v>1150</v>
      </c>
      <c r="F20" s="6">
        <v>5</v>
      </c>
      <c r="G20" s="22">
        <v>95</v>
      </c>
      <c r="H20" s="23">
        <f t="shared" si="0"/>
        <v>20.454545454545457</v>
      </c>
      <c r="I20" s="23">
        <f t="shared" si="1"/>
        <v>63.565147881694649</v>
      </c>
      <c r="J20" s="33"/>
    </row>
    <row r="21" spans="2:10" x14ac:dyDescent="0.35">
      <c r="B21" s="6" t="s">
        <v>24</v>
      </c>
      <c r="C21" s="6" t="s">
        <v>53</v>
      </c>
      <c r="D21" s="6">
        <v>780</v>
      </c>
      <c r="E21" s="6">
        <v>1150</v>
      </c>
      <c r="F21" s="6">
        <v>2</v>
      </c>
      <c r="G21" s="22">
        <v>94</v>
      </c>
      <c r="H21" s="23">
        <f t="shared" si="0"/>
        <v>21.590909090909093</v>
      </c>
      <c r="I21" s="23">
        <f t="shared" si="1"/>
        <v>65.067945643485217</v>
      </c>
      <c r="J21" s="33"/>
    </row>
    <row r="22" spans="2:10" x14ac:dyDescent="0.35">
      <c r="B22" s="6" t="s">
        <v>5</v>
      </c>
      <c r="C22" s="6" t="s">
        <v>53</v>
      </c>
      <c r="D22" s="6">
        <v>540</v>
      </c>
      <c r="E22" s="6">
        <v>1245</v>
      </c>
      <c r="F22" s="6">
        <v>4</v>
      </c>
      <c r="G22" s="22">
        <v>89</v>
      </c>
      <c r="H22" s="23">
        <f t="shared" si="0"/>
        <v>22.72727272727273</v>
      </c>
      <c r="I22" s="23">
        <f t="shared" si="1"/>
        <v>66.490807354116711</v>
      </c>
      <c r="J22" s="33"/>
    </row>
    <row r="23" spans="2:10" x14ac:dyDescent="0.35">
      <c r="B23" s="6" t="s">
        <v>30</v>
      </c>
      <c r="C23" s="6" t="s">
        <v>53</v>
      </c>
      <c r="D23" s="6">
        <v>780</v>
      </c>
      <c r="E23" s="6">
        <v>1150</v>
      </c>
      <c r="F23" s="6">
        <v>5</v>
      </c>
      <c r="G23" s="22">
        <v>88</v>
      </c>
      <c r="H23" s="23">
        <f t="shared" si="0"/>
        <v>23.863636363636367</v>
      </c>
      <c r="I23" s="23">
        <f t="shared" si="1"/>
        <v>67.897681854516392</v>
      </c>
      <c r="J23" s="33"/>
    </row>
    <row r="24" spans="2:10" x14ac:dyDescent="0.35">
      <c r="B24" s="6" t="s">
        <v>52</v>
      </c>
      <c r="C24" s="6" t="s">
        <v>53</v>
      </c>
      <c r="D24" s="6">
        <v>850</v>
      </c>
      <c r="E24" s="6">
        <v>1020</v>
      </c>
      <c r="F24" s="6">
        <v>6</v>
      </c>
      <c r="G24" s="22">
        <v>85</v>
      </c>
      <c r="H24" s="23">
        <f t="shared" si="0"/>
        <v>25.000000000000004</v>
      </c>
      <c r="I24" s="23">
        <f t="shared" si="1"/>
        <v>69.256594724220633</v>
      </c>
      <c r="J24" s="33"/>
    </row>
    <row r="25" spans="2:10" x14ac:dyDescent="0.35">
      <c r="B25" s="6" t="s">
        <v>37</v>
      </c>
      <c r="C25" s="6" t="s">
        <v>53</v>
      </c>
      <c r="D25" s="6">
        <v>850</v>
      </c>
      <c r="E25" s="6">
        <v>1020</v>
      </c>
      <c r="F25" s="6">
        <v>5</v>
      </c>
      <c r="G25" s="22">
        <v>85</v>
      </c>
      <c r="H25" s="23">
        <f t="shared" si="0"/>
        <v>26.13636363636364</v>
      </c>
      <c r="I25" s="23">
        <f t="shared" si="1"/>
        <v>70.615507593924875</v>
      </c>
      <c r="J25" s="33"/>
    </row>
    <row r="26" spans="2:10" x14ac:dyDescent="0.35">
      <c r="B26" s="6" t="s">
        <v>4</v>
      </c>
      <c r="C26" s="6" t="s">
        <v>53</v>
      </c>
      <c r="D26" s="6">
        <v>540</v>
      </c>
      <c r="E26" s="6">
        <v>1245</v>
      </c>
      <c r="F26" s="6">
        <v>4</v>
      </c>
      <c r="G26" s="22">
        <v>75</v>
      </c>
      <c r="H26" s="23">
        <f t="shared" si="0"/>
        <v>27.272727272727277</v>
      </c>
      <c r="I26" s="23">
        <f t="shared" si="1"/>
        <v>71.814548361310969</v>
      </c>
      <c r="J26" s="33"/>
    </row>
    <row r="27" spans="2:10" x14ac:dyDescent="0.35">
      <c r="B27" s="6" t="s">
        <v>28</v>
      </c>
      <c r="C27" s="6" t="s">
        <v>53</v>
      </c>
      <c r="D27" s="6">
        <v>780</v>
      </c>
      <c r="E27" s="6">
        <v>1150</v>
      </c>
      <c r="F27" s="6">
        <v>2</v>
      </c>
      <c r="G27" s="22">
        <v>74</v>
      </c>
      <c r="H27" s="23">
        <f t="shared" si="0"/>
        <v>28.409090909090914</v>
      </c>
      <c r="I27" s="23">
        <f t="shared" si="1"/>
        <v>72.99760191846525</v>
      </c>
      <c r="J27" s="33"/>
    </row>
    <row r="28" spans="2:10" x14ac:dyDescent="0.35">
      <c r="B28" s="6" t="s">
        <v>26</v>
      </c>
      <c r="C28" s="6" t="s">
        <v>53</v>
      </c>
      <c r="D28" s="6">
        <v>780</v>
      </c>
      <c r="E28" s="6">
        <v>1150</v>
      </c>
      <c r="F28" s="6">
        <v>3</v>
      </c>
      <c r="G28" s="22">
        <v>74</v>
      </c>
      <c r="H28" s="23">
        <f t="shared" si="0"/>
        <v>29.54545454545455</v>
      </c>
      <c r="I28" s="23">
        <f t="shared" si="1"/>
        <v>74.180655475619531</v>
      </c>
      <c r="J28" s="33"/>
    </row>
    <row r="29" spans="2:10" x14ac:dyDescent="0.35">
      <c r="B29" s="6" t="s">
        <v>20</v>
      </c>
      <c r="C29" s="6" t="s">
        <v>53</v>
      </c>
      <c r="D29" s="6">
        <v>780</v>
      </c>
      <c r="E29" s="6">
        <v>1150</v>
      </c>
      <c r="F29" s="6">
        <v>2</v>
      </c>
      <c r="G29" s="22">
        <v>73</v>
      </c>
      <c r="H29" s="23">
        <f t="shared" si="0"/>
        <v>30.681818181818187</v>
      </c>
      <c r="I29" s="23">
        <f t="shared" si="1"/>
        <v>75.347721822541999</v>
      </c>
      <c r="J29" s="33"/>
    </row>
    <row r="30" spans="2:10" x14ac:dyDescent="0.35">
      <c r="B30" s="6" t="s">
        <v>34</v>
      </c>
      <c r="C30" s="6" t="s">
        <v>53</v>
      </c>
      <c r="D30" s="6">
        <v>780</v>
      </c>
      <c r="E30" s="6">
        <v>1150</v>
      </c>
      <c r="F30" s="6">
        <v>3</v>
      </c>
      <c r="G30" s="22">
        <v>69</v>
      </c>
      <c r="H30" s="23">
        <f t="shared" si="0"/>
        <v>31.818181818181824</v>
      </c>
      <c r="I30" s="23">
        <f t="shared" si="1"/>
        <v>76.450839328537199</v>
      </c>
      <c r="J30" s="33"/>
    </row>
    <row r="31" spans="2:10" x14ac:dyDescent="0.35">
      <c r="B31" s="6" t="s">
        <v>51</v>
      </c>
      <c r="C31" s="6" t="s">
        <v>53</v>
      </c>
      <c r="D31" s="6">
        <v>850</v>
      </c>
      <c r="E31" s="6">
        <v>1020</v>
      </c>
      <c r="F31" s="6">
        <v>5</v>
      </c>
      <c r="G31" s="22">
        <v>68</v>
      </c>
      <c r="H31" s="23">
        <f t="shared" si="0"/>
        <v>32.95454545454546</v>
      </c>
      <c r="I31" s="23">
        <f t="shared" si="1"/>
        <v>77.537969624300587</v>
      </c>
      <c r="J31" s="33"/>
    </row>
    <row r="32" spans="2:10" x14ac:dyDescent="0.35">
      <c r="B32" s="6" t="s">
        <v>47</v>
      </c>
      <c r="C32" s="6" t="s">
        <v>53</v>
      </c>
      <c r="D32" s="6">
        <v>850</v>
      </c>
      <c r="E32" s="6">
        <v>1020</v>
      </c>
      <c r="F32" s="6">
        <v>3</v>
      </c>
      <c r="G32" s="22">
        <v>62</v>
      </c>
      <c r="H32" s="23">
        <f t="shared" si="0"/>
        <v>34.090909090909093</v>
      </c>
      <c r="I32" s="23">
        <f t="shared" si="1"/>
        <v>78.529176658673094</v>
      </c>
      <c r="J32" s="33"/>
    </row>
    <row r="33" spans="2:10" x14ac:dyDescent="0.35">
      <c r="B33" s="6" t="s">
        <v>25</v>
      </c>
      <c r="C33" s="6" t="s">
        <v>53</v>
      </c>
      <c r="D33" s="6">
        <v>780</v>
      </c>
      <c r="E33" s="6">
        <v>1150</v>
      </c>
      <c r="F33" s="6">
        <v>4</v>
      </c>
      <c r="G33" s="22">
        <v>62</v>
      </c>
      <c r="H33" s="23">
        <f t="shared" si="0"/>
        <v>35.227272727272727</v>
      </c>
      <c r="I33" s="23">
        <f t="shared" si="1"/>
        <v>79.520383693045602</v>
      </c>
      <c r="J33" s="33"/>
    </row>
    <row r="34" spans="2:10" x14ac:dyDescent="0.35">
      <c r="B34" s="6" t="s">
        <v>48</v>
      </c>
      <c r="C34" s="6" t="s">
        <v>53</v>
      </c>
      <c r="D34" s="6">
        <v>850</v>
      </c>
      <c r="E34" s="6">
        <v>1020</v>
      </c>
      <c r="F34" s="6">
        <v>4</v>
      </c>
      <c r="G34" s="22">
        <v>62</v>
      </c>
      <c r="H34" s="23">
        <f t="shared" si="0"/>
        <v>36.36363636363636</v>
      </c>
      <c r="I34" s="23">
        <f t="shared" si="1"/>
        <v>80.51159072741811</v>
      </c>
      <c r="J34" s="33"/>
    </row>
    <row r="35" spans="2:10" x14ac:dyDescent="0.35">
      <c r="B35" s="6" t="s">
        <v>63</v>
      </c>
      <c r="C35" s="6" t="s">
        <v>53</v>
      </c>
      <c r="D35" s="6">
        <v>740</v>
      </c>
      <c r="E35" s="6">
        <v>1080</v>
      </c>
      <c r="F35" s="6">
        <v>4</v>
      </c>
      <c r="G35" s="22">
        <v>58</v>
      </c>
      <c r="H35" s="23">
        <f t="shared" si="0"/>
        <v>37.499999999999993</v>
      </c>
      <c r="I35" s="23">
        <f t="shared" si="1"/>
        <v>81.43884892086335</v>
      </c>
      <c r="J35" s="33"/>
    </row>
    <row r="36" spans="2:10" x14ac:dyDescent="0.35">
      <c r="B36" s="6" t="s">
        <v>39</v>
      </c>
      <c r="C36" s="6" t="s">
        <v>53</v>
      </c>
      <c r="D36" s="6">
        <v>850</v>
      </c>
      <c r="E36" s="6">
        <v>1020</v>
      </c>
      <c r="F36" s="6">
        <v>4</v>
      </c>
      <c r="G36" s="22">
        <v>57</v>
      </c>
      <c r="H36" s="23">
        <f t="shared" si="0"/>
        <v>38.636363636363626</v>
      </c>
      <c r="I36" s="23">
        <f t="shared" si="1"/>
        <v>82.350119904076777</v>
      </c>
      <c r="J36" s="33"/>
    </row>
    <row r="37" spans="2:10" x14ac:dyDescent="0.35">
      <c r="B37" s="6" t="s">
        <v>71</v>
      </c>
      <c r="C37" s="6" t="s">
        <v>53</v>
      </c>
      <c r="D37" s="6">
        <v>900</v>
      </c>
      <c r="E37" s="6">
        <v>950</v>
      </c>
      <c r="F37" s="6">
        <v>3</v>
      </c>
      <c r="G37" s="22">
        <v>56</v>
      </c>
      <c r="H37" s="23">
        <f t="shared" si="0"/>
        <v>39.772727272727259</v>
      </c>
      <c r="I37" s="23">
        <f t="shared" si="1"/>
        <v>83.245403677058391</v>
      </c>
      <c r="J37" s="33"/>
    </row>
    <row r="38" spans="2:10" x14ac:dyDescent="0.35">
      <c r="B38" s="6" t="s">
        <v>35</v>
      </c>
      <c r="C38" s="6" t="s">
        <v>53</v>
      </c>
      <c r="D38" s="6">
        <v>780</v>
      </c>
      <c r="E38" s="6">
        <v>1150</v>
      </c>
      <c r="F38" s="6">
        <v>5</v>
      </c>
      <c r="G38" s="22">
        <v>54</v>
      </c>
      <c r="H38" s="23">
        <f t="shared" si="0"/>
        <v>40.909090909090892</v>
      </c>
      <c r="I38" s="23">
        <f t="shared" si="1"/>
        <v>84.108713029576379</v>
      </c>
      <c r="J38" s="33"/>
    </row>
    <row r="39" spans="2:10" x14ac:dyDescent="0.35">
      <c r="B39" s="6" t="s">
        <v>8</v>
      </c>
      <c r="C39" s="6" t="s">
        <v>53</v>
      </c>
      <c r="D39" s="6">
        <v>540</v>
      </c>
      <c r="E39" s="6">
        <v>1245</v>
      </c>
      <c r="F39" s="6">
        <v>2</v>
      </c>
      <c r="G39" s="22">
        <v>54</v>
      </c>
      <c r="H39" s="23">
        <f t="shared" si="0"/>
        <v>42.045454545454525</v>
      </c>
      <c r="I39" s="23">
        <f t="shared" si="1"/>
        <v>84.972022382094366</v>
      </c>
      <c r="J39" s="33"/>
    </row>
    <row r="40" spans="2:10" x14ac:dyDescent="0.35">
      <c r="B40" s="6" t="s">
        <v>33</v>
      </c>
      <c r="C40" s="6" t="s">
        <v>53</v>
      </c>
      <c r="D40" s="6">
        <v>780</v>
      </c>
      <c r="E40" s="6">
        <v>1150</v>
      </c>
      <c r="F40" s="6">
        <v>2</v>
      </c>
      <c r="G40" s="22">
        <v>54</v>
      </c>
      <c r="H40" s="23">
        <f t="shared" si="0"/>
        <v>43.181818181818159</v>
      </c>
      <c r="I40" s="23">
        <f t="shared" si="1"/>
        <v>85.835331734612353</v>
      </c>
      <c r="J40" s="33"/>
    </row>
    <row r="41" spans="2:10" x14ac:dyDescent="0.35">
      <c r="B41" s="6" t="s">
        <v>49</v>
      </c>
      <c r="C41" s="6" t="s">
        <v>53</v>
      </c>
      <c r="D41" s="6">
        <v>850</v>
      </c>
      <c r="E41" s="6">
        <v>1020</v>
      </c>
      <c r="F41" s="6">
        <v>5</v>
      </c>
      <c r="G41" s="22">
        <v>54</v>
      </c>
      <c r="H41" s="23">
        <f t="shared" si="0"/>
        <v>44.318181818181792</v>
      </c>
      <c r="I41" s="23">
        <f t="shared" si="1"/>
        <v>86.698641087130341</v>
      </c>
      <c r="J41" s="33"/>
    </row>
    <row r="42" spans="2:10" x14ac:dyDescent="0.35">
      <c r="B42" s="6" t="s">
        <v>65</v>
      </c>
      <c r="C42" s="6" t="s">
        <v>53</v>
      </c>
      <c r="D42" s="6">
        <v>740</v>
      </c>
      <c r="E42" s="6">
        <v>1080</v>
      </c>
      <c r="F42" s="6">
        <v>3</v>
      </c>
      <c r="G42" s="22">
        <v>54</v>
      </c>
      <c r="H42" s="23">
        <f t="shared" si="0"/>
        <v>45.454545454545425</v>
      </c>
      <c r="I42" s="23">
        <f t="shared" si="1"/>
        <v>87.561950439648328</v>
      </c>
      <c r="J42" s="33"/>
    </row>
    <row r="43" spans="2:10" x14ac:dyDescent="0.35">
      <c r="B43" s="6" t="s">
        <v>14</v>
      </c>
      <c r="C43" s="6" t="s">
        <v>53</v>
      </c>
      <c r="D43" s="6">
        <v>780</v>
      </c>
      <c r="E43" s="6">
        <v>1150</v>
      </c>
      <c r="F43" s="6">
        <v>2</v>
      </c>
      <c r="G43" s="22">
        <v>54</v>
      </c>
      <c r="H43" s="23">
        <f t="shared" si="0"/>
        <v>46.590909090909058</v>
      </c>
      <c r="I43" s="23">
        <f t="shared" si="1"/>
        <v>88.425259792166315</v>
      </c>
      <c r="J43" s="33"/>
    </row>
    <row r="44" spans="2:10" x14ac:dyDescent="0.35">
      <c r="B44" s="6" t="s">
        <v>93</v>
      </c>
      <c r="C44" s="6" t="s">
        <v>53</v>
      </c>
      <c r="D44" s="6">
        <v>650</v>
      </c>
      <c r="E44" s="6">
        <v>1290</v>
      </c>
      <c r="F44" s="6">
        <v>3</v>
      </c>
      <c r="G44" s="22">
        <v>54</v>
      </c>
      <c r="H44" s="23">
        <f t="shared" si="0"/>
        <v>47.727272727272691</v>
      </c>
      <c r="I44" s="23">
        <f t="shared" si="1"/>
        <v>89.288569144684303</v>
      </c>
      <c r="J44" s="33"/>
    </row>
    <row r="45" spans="2:10" x14ac:dyDescent="0.35">
      <c r="B45" s="6" t="s">
        <v>69</v>
      </c>
      <c r="C45" s="6" t="s">
        <v>53</v>
      </c>
      <c r="D45" s="6">
        <v>900</v>
      </c>
      <c r="E45" s="6">
        <v>950</v>
      </c>
      <c r="F45" s="6">
        <v>2</v>
      </c>
      <c r="G45" s="22">
        <v>53</v>
      </c>
      <c r="H45" s="23">
        <f t="shared" si="0"/>
        <v>48.863636363636324</v>
      </c>
      <c r="I45" s="23">
        <f t="shared" si="1"/>
        <v>90.135891286970477</v>
      </c>
      <c r="J45" s="33"/>
    </row>
    <row r="46" spans="2:10" x14ac:dyDescent="0.35">
      <c r="B46" s="6" t="s">
        <v>62</v>
      </c>
      <c r="C46" s="6" t="s">
        <v>53</v>
      </c>
      <c r="D46" s="6">
        <v>740</v>
      </c>
      <c r="E46" s="6">
        <v>1080</v>
      </c>
      <c r="F46" s="6">
        <v>2</v>
      </c>
      <c r="G46" s="22">
        <v>51</v>
      </c>
      <c r="H46" s="23">
        <f t="shared" si="0"/>
        <v>49.999999999999957</v>
      </c>
      <c r="I46" s="23">
        <f t="shared" si="1"/>
        <v>90.951239008793024</v>
      </c>
      <c r="J46" s="33"/>
    </row>
    <row r="47" spans="2:10" x14ac:dyDescent="0.35">
      <c r="B47" s="6" t="s">
        <v>27</v>
      </c>
      <c r="C47" s="6" t="s">
        <v>53</v>
      </c>
      <c r="D47" s="6">
        <v>780</v>
      </c>
      <c r="E47" s="6">
        <v>1150</v>
      </c>
      <c r="F47" s="6">
        <v>2</v>
      </c>
      <c r="G47" s="22">
        <v>50</v>
      </c>
      <c r="H47" s="23">
        <f t="shared" si="0"/>
        <v>51.136363636363591</v>
      </c>
      <c r="I47" s="23">
        <f t="shared" si="1"/>
        <v>91.750599520383759</v>
      </c>
      <c r="J47" s="33"/>
    </row>
    <row r="48" spans="2:10" x14ac:dyDescent="0.35">
      <c r="B48" s="7" t="s">
        <v>42</v>
      </c>
      <c r="C48" s="7" t="s">
        <v>53</v>
      </c>
      <c r="D48" s="7">
        <v>850</v>
      </c>
      <c r="E48" s="7">
        <v>1020</v>
      </c>
      <c r="F48" s="7">
        <v>2</v>
      </c>
      <c r="G48" s="24">
        <v>22</v>
      </c>
      <c r="H48" s="25">
        <f t="shared" si="0"/>
        <v>52.272727272727224</v>
      </c>
      <c r="I48" s="25">
        <f t="shared" si="1"/>
        <v>92.102318145483679</v>
      </c>
      <c r="J48" s="34" t="s">
        <v>109</v>
      </c>
    </row>
    <row r="49" spans="2:10" x14ac:dyDescent="0.35">
      <c r="B49" s="7" t="s">
        <v>50</v>
      </c>
      <c r="C49" s="7" t="s">
        <v>53</v>
      </c>
      <c r="D49" s="7">
        <v>850</v>
      </c>
      <c r="E49" s="7">
        <v>1020</v>
      </c>
      <c r="F49" s="7">
        <v>2</v>
      </c>
      <c r="G49" s="24">
        <v>22</v>
      </c>
      <c r="H49" s="25">
        <f t="shared" si="0"/>
        <v>53.409090909090857</v>
      </c>
      <c r="I49" s="25">
        <f t="shared" si="1"/>
        <v>92.454036770583599</v>
      </c>
      <c r="J49" s="34"/>
    </row>
    <row r="50" spans="2:10" x14ac:dyDescent="0.35">
      <c r="B50" s="7" t="s">
        <v>60</v>
      </c>
      <c r="C50" s="7" t="s">
        <v>53</v>
      </c>
      <c r="D50" s="7">
        <v>740</v>
      </c>
      <c r="E50" s="7">
        <v>1080</v>
      </c>
      <c r="F50" s="7">
        <v>1</v>
      </c>
      <c r="G50" s="24">
        <v>22</v>
      </c>
      <c r="H50" s="25">
        <f t="shared" si="0"/>
        <v>54.54545454545449</v>
      </c>
      <c r="I50" s="25">
        <f t="shared" si="1"/>
        <v>92.805755395683519</v>
      </c>
      <c r="J50" s="34"/>
    </row>
    <row r="51" spans="2:10" x14ac:dyDescent="0.35">
      <c r="B51" s="7" t="s">
        <v>94</v>
      </c>
      <c r="C51" s="7" t="s">
        <v>53</v>
      </c>
      <c r="D51" s="7">
        <v>650</v>
      </c>
      <c r="E51" s="7">
        <v>1290</v>
      </c>
      <c r="F51" s="7">
        <v>3</v>
      </c>
      <c r="G51" s="24">
        <v>21</v>
      </c>
      <c r="H51" s="25">
        <f t="shared" si="0"/>
        <v>55.681818181818123</v>
      </c>
      <c r="I51" s="25">
        <f t="shared" si="1"/>
        <v>93.141486810551626</v>
      </c>
      <c r="J51" s="34"/>
    </row>
    <row r="52" spans="2:10" x14ac:dyDescent="0.35">
      <c r="B52" s="7" t="s">
        <v>13</v>
      </c>
      <c r="C52" s="7" t="s">
        <v>53</v>
      </c>
      <c r="D52" s="7">
        <v>540</v>
      </c>
      <c r="E52" s="7">
        <v>1245</v>
      </c>
      <c r="F52" s="7">
        <v>2</v>
      </c>
      <c r="G52" s="24">
        <v>21</v>
      </c>
      <c r="H52" s="25">
        <f t="shared" si="0"/>
        <v>56.818181818181756</v>
      </c>
      <c r="I52" s="25">
        <f t="shared" si="1"/>
        <v>93.477218225419733</v>
      </c>
      <c r="J52" s="34"/>
    </row>
    <row r="53" spans="2:10" x14ac:dyDescent="0.35">
      <c r="B53" s="7" t="s">
        <v>46</v>
      </c>
      <c r="C53" s="7" t="s">
        <v>53</v>
      </c>
      <c r="D53" s="7">
        <v>220</v>
      </c>
      <c r="E53" s="7">
        <v>400</v>
      </c>
      <c r="F53" s="7">
        <v>1</v>
      </c>
      <c r="G53" s="24">
        <v>21</v>
      </c>
      <c r="H53" s="25">
        <f t="shared" si="0"/>
        <v>57.954545454545389</v>
      </c>
      <c r="I53" s="25">
        <f t="shared" si="1"/>
        <v>93.81294964028784</v>
      </c>
      <c r="J53" s="34"/>
    </row>
    <row r="54" spans="2:10" x14ac:dyDescent="0.35">
      <c r="B54" s="7" t="s">
        <v>36</v>
      </c>
      <c r="C54" s="7" t="s">
        <v>53</v>
      </c>
      <c r="D54" s="7">
        <v>850</v>
      </c>
      <c r="E54" s="7">
        <v>1020</v>
      </c>
      <c r="F54" s="7">
        <v>2</v>
      </c>
      <c r="G54" s="24">
        <v>19</v>
      </c>
      <c r="H54" s="25">
        <f t="shared" si="0"/>
        <v>59.090909090909022</v>
      </c>
      <c r="I54" s="25">
        <f t="shared" si="1"/>
        <v>94.116706634692321</v>
      </c>
      <c r="J54" s="34"/>
    </row>
    <row r="55" spans="2:10" x14ac:dyDescent="0.35">
      <c r="B55" s="7" t="s">
        <v>23</v>
      </c>
      <c r="C55" s="7" t="s">
        <v>53</v>
      </c>
      <c r="D55" s="7">
        <v>780</v>
      </c>
      <c r="E55" s="7">
        <v>1150</v>
      </c>
      <c r="F55" s="7">
        <v>2</v>
      </c>
      <c r="G55" s="24">
        <v>18</v>
      </c>
      <c r="H55" s="25">
        <f t="shared" si="0"/>
        <v>60.227272727272656</v>
      </c>
      <c r="I55" s="25">
        <f t="shared" si="1"/>
        <v>94.404476418864988</v>
      </c>
      <c r="J55" s="34"/>
    </row>
    <row r="56" spans="2:10" x14ac:dyDescent="0.35">
      <c r="B56" s="7" t="s">
        <v>32</v>
      </c>
      <c r="C56" s="7" t="s">
        <v>53</v>
      </c>
      <c r="D56" s="7">
        <v>780</v>
      </c>
      <c r="E56" s="7">
        <v>1150</v>
      </c>
      <c r="F56" s="7">
        <v>1</v>
      </c>
      <c r="G56" s="24">
        <v>17</v>
      </c>
      <c r="H56" s="25">
        <f t="shared" si="0"/>
        <v>61.363636363636289</v>
      </c>
      <c r="I56" s="25">
        <f t="shared" si="1"/>
        <v>94.676258992805842</v>
      </c>
      <c r="J56" s="34"/>
    </row>
    <row r="57" spans="2:10" x14ac:dyDescent="0.35">
      <c r="B57" s="7" t="s">
        <v>45</v>
      </c>
      <c r="C57" s="7" t="s">
        <v>53</v>
      </c>
      <c r="D57" s="7">
        <v>220</v>
      </c>
      <c r="E57" s="7">
        <v>400</v>
      </c>
      <c r="F57" s="7">
        <v>1</v>
      </c>
      <c r="G57" s="24">
        <v>17</v>
      </c>
      <c r="H57" s="25">
        <f t="shared" si="0"/>
        <v>62.499999999999922</v>
      </c>
      <c r="I57" s="25">
        <f t="shared" si="1"/>
        <v>94.948041566746696</v>
      </c>
      <c r="J57" s="34"/>
    </row>
    <row r="58" spans="2:10" x14ac:dyDescent="0.35">
      <c r="B58" s="7" t="s">
        <v>12</v>
      </c>
      <c r="C58" s="7" t="s">
        <v>53</v>
      </c>
      <c r="D58" s="7">
        <v>540</v>
      </c>
      <c r="E58" s="7">
        <v>1245</v>
      </c>
      <c r="F58" s="7">
        <v>3</v>
      </c>
      <c r="G58" s="24">
        <v>15</v>
      </c>
      <c r="H58" s="25">
        <f t="shared" si="0"/>
        <v>63.636363636363555</v>
      </c>
      <c r="I58" s="25">
        <f t="shared" si="1"/>
        <v>95.187849720223909</v>
      </c>
      <c r="J58" s="34"/>
    </row>
    <row r="59" spans="2:10" x14ac:dyDescent="0.35">
      <c r="B59" s="7" t="s">
        <v>74</v>
      </c>
      <c r="C59" s="7" t="s">
        <v>53</v>
      </c>
      <c r="D59" s="7">
        <v>220</v>
      </c>
      <c r="E59" s="7">
        <v>400</v>
      </c>
      <c r="F59" s="7">
        <v>2</v>
      </c>
      <c r="G59" s="24">
        <v>15</v>
      </c>
      <c r="H59" s="25">
        <f t="shared" si="0"/>
        <v>64.772727272727195</v>
      </c>
      <c r="I59" s="25">
        <f t="shared" si="1"/>
        <v>95.427657873701122</v>
      </c>
      <c r="J59" s="34"/>
    </row>
    <row r="60" spans="2:10" x14ac:dyDescent="0.35">
      <c r="B60" s="7" t="s">
        <v>78</v>
      </c>
      <c r="C60" s="7" t="s">
        <v>53</v>
      </c>
      <c r="D60" s="7">
        <v>220</v>
      </c>
      <c r="E60" s="7">
        <v>400</v>
      </c>
      <c r="F60" s="7">
        <v>1</v>
      </c>
      <c r="G60" s="24">
        <v>15</v>
      </c>
      <c r="H60" s="25">
        <f t="shared" si="0"/>
        <v>65.909090909090835</v>
      </c>
      <c r="I60" s="25">
        <f t="shared" si="1"/>
        <v>95.667466027178335</v>
      </c>
      <c r="J60" s="34"/>
    </row>
    <row r="61" spans="2:10" x14ac:dyDescent="0.35">
      <c r="B61" s="7" t="s">
        <v>59</v>
      </c>
      <c r="C61" s="7" t="s">
        <v>53</v>
      </c>
      <c r="D61" s="7">
        <v>740</v>
      </c>
      <c r="E61" s="7">
        <v>1080</v>
      </c>
      <c r="F61" s="7">
        <v>4</v>
      </c>
      <c r="G61" s="24">
        <v>14</v>
      </c>
      <c r="H61" s="25">
        <f t="shared" si="0"/>
        <v>67.045454545454476</v>
      </c>
      <c r="I61" s="25">
        <f t="shared" si="1"/>
        <v>95.891286970423735</v>
      </c>
      <c r="J61" s="34"/>
    </row>
    <row r="62" spans="2:10" x14ac:dyDescent="0.35">
      <c r="B62" s="7" t="s">
        <v>57</v>
      </c>
      <c r="C62" s="7" t="s">
        <v>53</v>
      </c>
      <c r="D62" s="7">
        <v>850</v>
      </c>
      <c r="E62" s="7">
        <v>1020</v>
      </c>
      <c r="F62" s="7">
        <v>3</v>
      </c>
      <c r="G62" s="24">
        <v>14</v>
      </c>
      <c r="H62" s="25">
        <f t="shared" si="0"/>
        <v>68.181818181818116</v>
      </c>
      <c r="I62" s="25">
        <f t="shared" si="1"/>
        <v>96.115107913669135</v>
      </c>
      <c r="J62" s="34"/>
    </row>
    <row r="63" spans="2:10" x14ac:dyDescent="0.35">
      <c r="B63" s="7" t="s">
        <v>72</v>
      </c>
      <c r="C63" s="7" t="s">
        <v>53</v>
      </c>
      <c r="D63" s="7">
        <v>900</v>
      </c>
      <c r="E63" s="7">
        <v>950</v>
      </c>
      <c r="F63" s="7">
        <v>2</v>
      </c>
      <c r="G63" s="24">
        <v>14</v>
      </c>
      <c r="H63" s="25">
        <f t="shared" si="0"/>
        <v>69.318181818181756</v>
      </c>
      <c r="I63" s="25">
        <f t="shared" si="1"/>
        <v>96.338928856914535</v>
      </c>
      <c r="J63" s="34"/>
    </row>
    <row r="64" spans="2:10" x14ac:dyDescent="0.35">
      <c r="B64" s="7" t="s">
        <v>92</v>
      </c>
      <c r="C64" s="7" t="s">
        <v>53</v>
      </c>
      <c r="D64" s="7">
        <v>245</v>
      </c>
      <c r="E64" s="7">
        <v>380</v>
      </c>
      <c r="F64" s="7">
        <v>2</v>
      </c>
      <c r="G64" s="24">
        <v>14</v>
      </c>
      <c r="H64" s="25">
        <f t="shared" si="0"/>
        <v>70.454545454545396</v>
      </c>
      <c r="I64" s="25">
        <f t="shared" si="1"/>
        <v>96.562749800159935</v>
      </c>
      <c r="J64" s="34"/>
    </row>
    <row r="65" spans="2:10" x14ac:dyDescent="0.35">
      <c r="B65" s="7" t="s">
        <v>68</v>
      </c>
      <c r="C65" s="7" t="s">
        <v>53</v>
      </c>
      <c r="D65" s="7">
        <v>900</v>
      </c>
      <c r="E65" s="7">
        <v>950</v>
      </c>
      <c r="F65" s="7">
        <v>1</v>
      </c>
      <c r="G65" s="24">
        <v>14</v>
      </c>
      <c r="H65" s="25">
        <f t="shared" si="0"/>
        <v>71.590909090909037</v>
      </c>
      <c r="I65" s="25">
        <f t="shared" si="1"/>
        <v>96.786570743405335</v>
      </c>
      <c r="J65" s="34"/>
    </row>
    <row r="66" spans="2:10" x14ac:dyDescent="0.35">
      <c r="B66" s="7" t="s">
        <v>75</v>
      </c>
      <c r="C66" s="7" t="s">
        <v>53</v>
      </c>
      <c r="D66" s="7">
        <v>220</v>
      </c>
      <c r="E66" s="7">
        <v>400</v>
      </c>
      <c r="F66" s="7">
        <v>1</v>
      </c>
      <c r="G66" s="24">
        <v>14</v>
      </c>
      <c r="H66" s="25">
        <f t="shared" si="0"/>
        <v>72.727272727272677</v>
      </c>
      <c r="I66" s="25">
        <f t="shared" si="1"/>
        <v>97.010391686650735</v>
      </c>
      <c r="J66" s="34"/>
    </row>
    <row r="67" spans="2:10" x14ac:dyDescent="0.35">
      <c r="B67" s="7" t="s">
        <v>85</v>
      </c>
      <c r="C67" s="7" t="s">
        <v>53</v>
      </c>
      <c r="D67" s="7">
        <v>245</v>
      </c>
      <c r="E67" s="7">
        <v>380</v>
      </c>
      <c r="F67" s="7">
        <v>1</v>
      </c>
      <c r="G67" s="24">
        <v>14</v>
      </c>
      <c r="H67" s="25">
        <f t="shared" si="0"/>
        <v>73.863636363636317</v>
      </c>
      <c r="I67" s="25">
        <f t="shared" si="1"/>
        <v>97.234212629896135</v>
      </c>
      <c r="J67" s="34"/>
    </row>
    <row r="68" spans="2:10" x14ac:dyDescent="0.35">
      <c r="B68" s="7" t="s">
        <v>6</v>
      </c>
      <c r="C68" s="7" t="s">
        <v>53</v>
      </c>
      <c r="D68" s="7">
        <v>540</v>
      </c>
      <c r="E68" s="7">
        <v>1245</v>
      </c>
      <c r="F68" s="7">
        <v>3</v>
      </c>
      <c r="G68" s="24">
        <v>13</v>
      </c>
      <c r="H68" s="25">
        <f t="shared" si="0"/>
        <v>74.999999999999957</v>
      </c>
      <c r="I68" s="25">
        <f t="shared" si="1"/>
        <v>97.442046362909721</v>
      </c>
      <c r="J68" s="34"/>
    </row>
    <row r="69" spans="2:10" x14ac:dyDescent="0.35">
      <c r="B69" s="7" t="s">
        <v>7</v>
      </c>
      <c r="C69" s="7" t="s">
        <v>53</v>
      </c>
      <c r="D69" s="7">
        <v>540</v>
      </c>
      <c r="E69" s="7">
        <v>1245</v>
      </c>
      <c r="F69" s="7">
        <v>3</v>
      </c>
      <c r="G69" s="24">
        <v>12</v>
      </c>
      <c r="H69" s="25">
        <f t="shared" ref="H69:H90" si="2">H68+(1/88)*100</f>
        <v>76.136363636363598</v>
      </c>
      <c r="I69" s="25">
        <f t="shared" ref="I69:I90" si="3">I68+(G69/$G$92)*100</f>
        <v>97.633892885691495</v>
      </c>
      <c r="J69" s="34"/>
    </row>
    <row r="70" spans="2:10" x14ac:dyDescent="0.35">
      <c r="B70" s="7" t="s">
        <v>15</v>
      </c>
      <c r="C70" s="7" t="s">
        <v>53</v>
      </c>
      <c r="D70" s="7">
        <v>370</v>
      </c>
      <c r="E70" s="7">
        <v>620</v>
      </c>
      <c r="F70" s="7">
        <v>2</v>
      </c>
      <c r="G70" s="24">
        <v>12</v>
      </c>
      <c r="H70" s="25">
        <f t="shared" si="2"/>
        <v>77.272727272727238</v>
      </c>
      <c r="I70" s="25">
        <f t="shared" si="3"/>
        <v>97.825739408473268</v>
      </c>
      <c r="J70" s="34"/>
    </row>
    <row r="71" spans="2:10" x14ac:dyDescent="0.35">
      <c r="B71" s="7" t="s">
        <v>70</v>
      </c>
      <c r="C71" s="7" t="s">
        <v>53</v>
      </c>
      <c r="D71" s="7">
        <v>900</v>
      </c>
      <c r="E71" s="7">
        <v>950</v>
      </c>
      <c r="F71" s="7">
        <v>1</v>
      </c>
      <c r="G71" s="24">
        <v>12</v>
      </c>
      <c r="H71" s="25">
        <f t="shared" si="2"/>
        <v>78.409090909090878</v>
      </c>
      <c r="I71" s="25">
        <f t="shared" si="3"/>
        <v>98.017585931255041</v>
      </c>
      <c r="J71" s="34"/>
    </row>
    <row r="72" spans="2:10" x14ac:dyDescent="0.35">
      <c r="B72" s="7" t="s">
        <v>73</v>
      </c>
      <c r="C72" s="7" t="s">
        <v>53</v>
      </c>
      <c r="D72" s="7">
        <v>220</v>
      </c>
      <c r="E72" s="7">
        <v>400</v>
      </c>
      <c r="F72" s="7">
        <v>1</v>
      </c>
      <c r="G72" s="24">
        <v>12</v>
      </c>
      <c r="H72" s="25">
        <f t="shared" si="2"/>
        <v>79.545454545454518</v>
      </c>
      <c r="I72" s="25">
        <f t="shared" si="3"/>
        <v>98.209432454036815</v>
      </c>
      <c r="J72" s="34"/>
    </row>
    <row r="73" spans="2:10" x14ac:dyDescent="0.35">
      <c r="B73" s="7" t="s">
        <v>88</v>
      </c>
      <c r="C73" s="7" t="s">
        <v>53</v>
      </c>
      <c r="D73" s="7">
        <v>245</v>
      </c>
      <c r="E73" s="7">
        <v>380</v>
      </c>
      <c r="F73" s="7">
        <v>2</v>
      </c>
      <c r="G73" s="24">
        <v>11</v>
      </c>
      <c r="H73" s="25">
        <f t="shared" si="2"/>
        <v>80.681818181818159</v>
      </c>
      <c r="I73" s="25">
        <f t="shared" si="3"/>
        <v>98.385291766586775</v>
      </c>
      <c r="J73" s="34"/>
    </row>
    <row r="74" spans="2:10" x14ac:dyDescent="0.35">
      <c r="B74" s="7" t="s">
        <v>16</v>
      </c>
      <c r="C74" s="7" t="s">
        <v>53</v>
      </c>
      <c r="D74" s="7">
        <v>370</v>
      </c>
      <c r="E74" s="7">
        <v>620</v>
      </c>
      <c r="F74" s="7">
        <v>1</v>
      </c>
      <c r="G74" s="24">
        <v>11</v>
      </c>
      <c r="H74" s="25">
        <f t="shared" si="2"/>
        <v>81.818181818181799</v>
      </c>
      <c r="I74" s="25">
        <f t="shared" si="3"/>
        <v>98.561151079136735</v>
      </c>
      <c r="J74" s="34"/>
    </row>
    <row r="75" spans="2:10" x14ac:dyDescent="0.35">
      <c r="B75" s="7" t="s">
        <v>76</v>
      </c>
      <c r="C75" s="7" t="s">
        <v>53</v>
      </c>
      <c r="D75" s="7">
        <v>220</v>
      </c>
      <c r="E75" s="7">
        <v>400</v>
      </c>
      <c r="F75" s="7">
        <v>1</v>
      </c>
      <c r="G75" s="24">
        <v>11</v>
      </c>
      <c r="H75" s="25">
        <f t="shared" si="2"/>
        <v>82.954545454545439</v>
      </c>
      <c r="I75" s="25">
        <f t="shared" si="3"/>
        <v>98.737010391686695</v>
      </c>
      <c r="J75" s="34"/>
    </row>
    <row r="76" spans="2:10" x14ac:dyDescent="0.35">
      <c r="B76" s="7" t="s">
        <v>83</v>
      </c>
      <c r="C76" s="7" t="s">
        <v>53</v>
      </c>
      <c r="D76" s="7">
        <v>220</v>
      </c>
      <c r="E76" s="7">
        <v>400</v>
      </c>
      <c r="F76" s="7">
        <v>2</v>
      </c>
      <c r="G76" s="24">
        <v>10</v>
      </c>
      <c r="H76" s="25">
        <f t="shared" si="2"/>
        <v>84.090909090909079</v>
      </c>
      <c r="I76" s="25">
        <f t="shared" si="3"/>
        <v>98.896882494004842</v>
      </c>
      <c r="J76" s="34"/>
    </row>
    <row r="77" spans="2:10" x14ac:dyDescent="0.35">
      <c r="B77" s="7" t="s">
        <v>80</v>
      </c>
      <c r="C77" s="7" t="s">
        <v>53</v>
      </c>
      <c r="D77" s="7">
        <v>220</v>
      </c>
      <c r="E77" s="7">
        <v>400</v>
      </c>
      <c r="F77" s="7">
        <v>2</v>
      </c>
      <c r="G77" s="24">
        <v>9</v>
      </c>
      <c r="H77" s="25">
        <f t="shared" si="2"/>
        <v>85.22727272727272</v>
      </c>
      <c r="I77" s="25">
        <f t="shared" si="3"/>
        <v>99.040767386091176</v>
      </c>
      <c r="J77" s="34"/>
    </row>
    <row r="78" spans="2:10" x14ac:dyDescent="0.35">
      <c r="B78" s="7" t="s">
        <v>41</v>
      </c>
      <c r="C78" s="7" t="s">
        <v>53</v>
      </c>
      <c r="D78" s="7">
        <v>850</v>
      </c>
      <c r="E78" s="7">
        <v>1020</v>
      </c>
      <c r="F78" s="7">
        <v>1</v>
      </c>
      <c r="G78" s="24">
        <v>8</v>
      </c>
      <c r="H78" s="25">
        <f t="shared" si="2"/>
        <v>86.36363636363636</v>
      </c>
      <c r="I78" s="25">
        <f t="shared" si="3"/>
        <v>99.168665067945696</v>
      </c>
      <c r="J78" s="34"/>
    </row>
    <row r="79" spans="2:10" x14ac:dyDescent="0.35">
      <c r="B79" s="7" t="s">
        <v>43</v>
      </c>
      <c r="C79" s="7" t="s">
        <v>53</v>
      </c>
      <c r="D79" s="7">
        <v>220</v>
      </c>
      <c r="E79" s="7">
        <v>400</v>
      </c>
      <c r="F79" s="7">
        <v>1</v>
      </c>
      <c r="G79" s="24">
        <v>8</v>
      </c>
      <c r="H79" s="25">
        <f t="shared" si="2"/>
        <v>87.5</v>
      </c>
      <c r="I79" s="25">
        <f t="shared" si="3"/>
        <v>99.296562749800216</v>
      </c>
      <c r="J79" s="34"/>
    </row>
    <row r="80" spans="2:10" x14ac:dyDescent="0.35">
      <c r="B80" s="7" t="s">
        <v>79</v>
      </c>
      <c r="C80" s="7" t="s">
        <v>53</v>
      </c>
      <c r="D80" s="7">
        <v>220</v>
      </c>
      <c r="E80" s="7">
        <v>400</v>
      </c>
      <c r="F80" s="7">
        <v>1</v>
      </c>
      <c r="G80" s="24">
        <v>8</v>
      </c>
      <c r="H80" s="25">
        <f t="shared" si="2"/>
        <v>88.63636363636364</v>
      </c>
      <c r="I80" s="25">
        <f t="shared" si="3"/>
        <v>99.424460431654737</v>
      </c>
      <c r="J80" s="34"/>
    </row>
    <row r="81" spans="2:10" x14ac:dyDescent="0.35">
      <c r="B81" s="7" t="s">
        <v>44</v>
      </c>
      <c r="C81" s="7" t="s">
        <v>53</v>
      </c>
      <c r="D81" s="7">
        <v>220</v>
      </c>
      <c r="E81" s="7">
        <v>400</v>
      </c>
      <c r="F81" s="7">
        <v>1</v>
      </c>
      <c r="G81" s="24">
        <v>7</v>
      </c>
      <c r="H81" s="25">
        <f t="shared" si="2"/>
        <v>89.77272727272728</v>
      </c>
      <c r="I81" s="25">
        <f t="shared" si="3"/>
        <v>99.536370903277444</v>
      </c>
      <c r="J81" s="34"/>
    </row>
    <row r="82" spans="2:10" x14ac:dyDescent="0.35">
      <c r="B82" s="7" t="s">
        <v>77</v>
      </c>
      <c r="C82" s="7" t="s">
        <v>53</v>
      </c>
      <c r="D82" s="7">
        <v>220</v>
      </c>
      <c r="E82" s="7">
        <v>400</v>
      </c>
      <c r="F82" s="7">
        <v>1</v>
      </c>
      <c r="G82" s="24">
        <v>6</v>
      </c>
      <c r="H82" s="25">
        <f t="shared" si="2"/>
        <v>90.909090909090921</v>
      </c>
      <c r="I82" s="25">
        <f t="shared" si="3"/>
        <v>99.632294164668338</v>
      </c>
      <c r="J82" s="34"/>
    </row>
    <row r="83" spans="2:10" x14ac:dyDescent="0.35">
      <c r="B83" s="7" t="s">
        <v>81</v>
      </c>
      <c r="C83" s="7" t="s">
        <v>53</v>
      </c>
      <c r="D83" s="7">
        <v>220</v>
      </c>
      <c r="E83" s="7">
        <v>400</v>
      </c>
      <c r="F83" s="7">
        <v>1</v>
      </c>
      <c r="G83" s="24">
        <v>5</v>
      </c>
      <c r="H83" s="25">
        <f t="shared" si="2"/>
        <v>92.045454545454561</v>
      </c>
      <c r="I83" s="25">
        <f t="shared" si="3"/>
        <v>99.712230215827404</v>
      </c>
      <c r="J83" s="34"/>
    </row>
    <row r="84" spans="2:10" x14ac:dyDescent="0.35">
      <c r="B84" s="7" t="s">
        <v>82</v>
      </c>
      <c r="C84" s="7" t="s">
        <v>53</v>
      </c>
      <c r="D84" s="7">
        <v>220</v>
      </c>
      <c r="E84" s="7">
        <v>400</v>
      </c>
      <c r="F84" s="7">
        <v>1</v>
      </c>
      <c r="G84" s="24">
        <v>4</v>
      </c>
      <c r="H84" s="25">
        <f t="shared" si="2"/>
        <v>93.181818181818201</v>
      </c>
      <c r="I84" s="25">
        <f t="shared" si="3"/>
        <v>99.776179056754657</v>
      </c>
      <c r="J84" s="34"/>
    </row>
    <row r="85" spans="2:10" x14ac:dyDescent="0.35">
      <c r="B85" s="7" t="s">
        <v>91</v>
      </c>
      <c r="C85" s="7" t="s">
        <v>53</v>
      </c>
      <c r="D85" s="7">
        <v>245</v>
      </c>
      <c r="E85" s="7">
        <v>380</v>
      </c>
      <c r="F85" s="7">
        <v>1</v>
      </c>
      <c r="G85" s="24">
        <v>4</v>
      </c>
      <c r="H85" s="25">
        <f t="shared" si="2"/>
        <v>94.318181818181841</v>
      </c>
      <c r="I85" s="25">
        <f t="shared" si="3"/>
        <v>99.84012789768191</v>
      </c>
      <c r="J85" s="34"/>
    </row>
    <row r="86" spans="2:10" x14ac:dyDescent="0.35">
      <c r="B86" s="7" t="s">
        <v>90</v>
      </c>
      <c r="C86" s="7" t="s">
        <v>53</v>
      </c>
      <c r="D86" s="7">
        <v>245</v>
      </c>
      <c r="E86" s="7">
        <v>380</v>
      </c>
      <c r="F86" s="7">
        <v>1</v>
      </c>
      <c r="G86" s="24">
        <v>3</v>
      </c>
      <c r="H86" s="25">
        <f t="shared" si="2"/>
        <v>95.454545454545482</v>
      </c>
      <c r="I86" s="25">
        <f t="shared" si="3"/>
        <v>99.88808952837735</v>
      </c>
      <c r="J86" s="34"/>
    </row>
    <row r="87" spans="2:10" x14ac:dyDescent="0.35">
      <c r="B87" s="7" t="s">
        <v>84</v>
      </c>
      <c r="C87" s="7" t="s">
        <v>53</v>
      </c>
      <c r="D87" s="7">
        <v>220</v>
      </c>
      <c r="E87" s="7">
        <v>400</v>
      </c>
      <c r="F87" s="7">
        <v>1</v>
      </c>
      <c r="G87" s="24">
        <v>2</v>
      </c>
      <c r="H87" s="25">
        <f t="shared" si="2"/>
        <v>96.590909090909122</v>
      </c>
      <c r="I87" s="25">
        <f t="shared" si="3"/>
        <v>99.920063948840976</v>
      </c>
      <c r="J87" s="34"/>
    </row>
    <row r="88" spans="2:10" x14ac:dyDescent="0.35">
      <c r="B88" s="7" t="s">
        <v>86</v>
      </c>
      <c r="C88" s="7" t="s">
        <v>53</v>
      </c>
      <c r="D88" s="7">
        <v>245</v>
      </c>
      <c r="E88" s="7">
        <v>380</v>
      </c>
      <c r="F88" s="7">
        <v>1</v>
      </c>
      <c r="G88" s="24">
        <v>2</v>
      </c>
      <c r="H88" s="25">
        <f t="shared" si="2"/>
        <v>97.727272727272762</v>
      </c>
      <c r="I88" s="25">
        <f t="shared" si="3"/>
        <v>99.952038369304603</v>
      </c>
      <c r="J88" s="34"/>
    </row>
    <row r="89" spans="2:10" x14ac:dyDescent="0.35">
      <c r="B89" s="7" t="s">
        <v>87</v>
      </c>
      <c r="C89" s="7" t="s">
        <v>53</v>
      </c>
      <c r="D89" s="7">
        <v>245</v>
      </c>
      <c r="E89" s="7">
        <v>380</v>
      </c>
      <c r="F89" s="7">
        <v>1</v>
      </c>
      <c r="G89" s="24">
        <v>2</v>
      </c>
      <c r="H89" s="25">
        <f t="shared" si="2"/>
        <v>98.863636363636402</v>
      </c>
      <c r="I89" s="25">
        <f t="shared" si="3"/>
        <v>99.984012789768229</v>
      </c>
      <c r="J89" s="34"/>
    </row>
    <row r="90" spans="2:10" x14ac:dyDescent="0.35">
      <c r="B90" s="7" t="s">
        <v>89</v>
      </c>
      <c r="C90" s="7" t="s">
        <v>53</v>
      </c>
      <c r="D90" s="7">
        <v>245</v>
      </c>
      <c r="E90" s="7">
        <v>380</v>
      </c>
      <c r="F90" s="7">
        <v>1</v>
      </c>
      <c r="G90" s="24">
        <v>1</v>
      </c>
      <c r="H90" s="25">
        <f t="shared" si="2"/>
        <v>100.00000000000004</v>
      </c>
      <c r="I90" s="25">
        <f t="shared" si="3"/>
        <v>100.00000000000004</v>
      </c>
      <c r="J90" s="34"/>
    </row>
    <row r="91" spans="2:10" ht="29" x14ac:dyDescent="0.35">
      <c r="B91" s="4"/>
      <c r="E91" s="4"/>
      <c r="F91" s="4"/>
      <c r="G91" s="26" t="s">
        <v>104</v>
      </c>
      <c r="I91" s="26" t="s">
        <v>105</v>
      </c>
    </row>
    <row r="92" spans="2:10" x14ac:dyDescent="0.35">
      <c r="B92" s="4"/>
      <c r="C92" s="5" t="s">
        <v>95</v>
      </c>
      <c r="D92" s="4">
        <f>COUNT(D3:D90)</f>
        <v>88</v>
      </c>
      <c r="E92" s="4"/>
      <c r="F92" s="4"/>
      <c r="G92" s="27">
        <f>SUM(G3:G90)</f>
        <v>6255</v>
      </c>
      <c r="H92" s="27"/>
      <c r="I92" s="28">
        <f>SUM(I3:I90)</f>
        <v>7050.4876099120729</v>
      </c>
    </row>
    <row r="93" spans="2:10" x14ac:dyDescent="0.35">
      <c r="C93" s="3" t="s">
        <v>99</v>
      </c>
      <c r="D93" s="1">
        <v>90</v>
      </c>
    </row>
    <row r="94" spans="2:10" x14ac:dyDescent="0.35">
      <c r="C94" s="3" t="s">
        <v>96</v>
      </c>
      <c r="D94" s="1">
        <f>COUNTIF(E3:E90,400)+COUNTIF(E3:E90,380)</f>
        <v>24</v>
      </c>
    </row>
    <row r="95" spans="2:10" x14ac:dyDescent="0.35">
      <c r="C95" s="3" t="s">
        <v>100</v>
      </c>
      <c r="D95" s="1">
        <f>D94/2</f>
        <v>12</v>
      </c>
    </row>
    <row r="96" spans="2:10" x14ac:dyDescent="0.35">
      <c r="C96" s="3" t="s">
        <v>97</v>
      </c>
      <c r="D96" s="1">
        <f>SUM(F3:F90)</f>
        <v>316</v>
      </c>
    </row>
    <row r="97" spans="3:4" x14ac:dyDescent="0.35">
      <c r="C97" s="3" t="s">
        <v>98</v>
      </c>
      <c r="D97" s="1">
        <f>D93*4</f>
        <v>360</v>
      </c>
    </row>
    <row r="98" spans="3:4" x14ac:dyDescent="0.35">
      <c r="C98" s="21" t="s">
        <v>106</v>
      </c>
      <c r="D98" s="20">
        <f>((I92*H3)-5000)/5000</f>
        <v>0.60238354770728952</v>
      </c>
    </row>
    <row r="99" spans="3:4" x14ac:dyDescent="0.35">
      <c r="C99" s="3"/>
    </row>
    <row r="100" spans="3:4" x14ac:dyDescent="0.35">
      <c r="C100" s="3"/>
    </row>
    <row r="101" spans="3:4" x14ac:dyDescent="0.35">
      <c r="C101" s="3"/>
    </row>
    <row r="102" spans="3:4" x14ac:dyDescent="0.35">
      <c r="C102" s="3"/>
    </row>
    <row r="103" spans="3:4" x14ac:dyDescent="0.35">
      <c r="C103" s="3"/>
    </row>
    <row r="104" spans="3:4" x14ac:dyDescent="0.35">
      <c r="C104" s="3"/>
    </row>
    <row r="105" spans="3:4" x14ac:dyDescent="0.35">
      <c r="C105" s="3"/>
    </row>
    <row r="106" spans="3:4" x14ac:dyDescent="0.35">
      <c r="C106" s="3"/>
    </row>
    <row r="107" spans="3:4" x14ac:dyDescent="0.35">
      <c r="C107" s="3"/>
    </row>
    <row r="108" spans="3:4" x14ac:dyDescent="0.35">
      <c r="C108" s="3"/>
    </row>
    <row r="109" spans="3:4" x14ac:dyDescent="0.35">
      <c r="C109" s="3"/>
    </row>
    <row r="110" spans="3:4" x14ac:dyDescent="0.35">
      <c r="C110" s="3"/>
    </row>
    <row r="111" spans="3:4" x14ac:dyDescent="0.35">
      <c r="C111" s="3"/>
    </row>
    <row r="112" spans="3:4" x14ac:dyDescent="0.35">
      <c r="C112" s="3"/>
    </row>
    <row r="113" spans="3:3" x14ac:dyDescent="0.35">
      <c r="C113" s="3"/>
    </row>
    <row r="114" spans="3:3" x14ac:dyDescent="0.35">
      <c r="C114" s="3"/>
    </row>
    <row r="115" spans="3:3" x14ac:dyDescent="0.35">
      <c r="C115" s="3"/>
    </row>
    <row r="116" spans="3:3" x14ac:dyDescent="0.35">
      <c r="C116" s="3"/>
    </row>
    <row r="117" spans="3:3" x14ac:dyDescent="0.35">
      <c r="C117" s="3"/>
    </row>
    <row r="118" spans="3:3" x14ac:dyDescent="0.35">
      <c r="C118" s="3"/>
    </row>
    <row r="119" spans="3:3" x14ac:dyDescent="0.35">
      <c r="C119" s="3"/>
    </row>
    <row r="120" spans="3:3" x14ac:dyDescent="0.35">
      <c r="C120" s="3"/>
    </row>
    <row r="121" spans="3:3" x14ac:dyDescent="0.35">
      <c r="C121" s="3"/>
    </row>
    <row r="122" spans="3:3" x14ac:dyDescent="0.35">
      <c r="C122" s="3"/>
    </row>
    <row r="123" spans="3:3" x14ac:dyDescent="0.35">
      <c r="C123" s="3"/>
    </row>
  </sheetData>
  <autoFilter ref="B2:G2" xr:uid="{00000000-0001-0000-0000-000000000000}">
    <sortState xmlns:xlrd2="http://schemas.microsoft.com/office/spreadsheetml/2017/richdata2" ref="B3:G90">
      <sortCondition descending="1" ref="G2"/>
    </sortState>
  </autoFilter>
  <mergeCells count="3">
    <mergeCell ref="J3:J18"/>
    <mergeCell ref="J19:J47"/>
    <mergeCell ref="J48:J90"/>
  </mergeCells>
  <pageMargins left="0.70866141732283472" right="0.70866141732283472" top="1.1417322834645669" bottom="0.74803149606299213" header="0.31496062992125984" footer="0.31496062992125984"/>
  <pageSetup paperSize="9" scale="45" orientation="portrait" cellComments="asDisplayed" r:id="rId1"/>
  <headerFooter>
    <oddHeader>&amp;L&amp;G&amp;C&amp;9EPCF 2 TSMEL
Corrigé Production 3 PRO-LOG
Analyse ABC&amp;R&amp;9P_17119_12A1</oddHeader>
    <oddFooter>&amp;LDPSO / PEFS&amp;C&amp;P&amp;RAVRIL 2022</oddFoot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3F6F-D7E1-4D75-8844-27423CB9833C}">
  <dimension ref="B2:AI10"/>
  <sheetViews>
    <sheetView showGridLines="0" zoomScale="115" zoomScaleNormal="115" workbookViewId="0">
      <selection activeCell="N14" sqref="N14"/>
    </sheetView>
  </sheetViews>
  <sheetFormatPr baseColWidth="10" defaultColWidth="4.453125" defaultRowHeight="24" customHeight="1" x14ac:dyDescent="0.35"/>
  <cols>
    <col min="1" max="1" width="1.26953125" customWidth="1"/>
    <col min="35" max="35" width="4.453125" style="14"/>
  </cols>
  <sheetData>
    <row r="2" spans="2:29" ht="24" customHeight="1" thickBot="1" x14ac:dyDescent="0.4"/>
    <row r="3" spans="2:29" ht="24" customHeight="1" x14ac:dyDescent="0.35">
      <c r="B3" s="18" t="s">
        <v>78</v>
      </c>
      <c r="C3" s="16" t="s">
        <v>5</v>
      </c>
      <c r="D3" s="16" t="s">
        <v>30</v>
      </c>
      <c r="E3" s="16" t="s">
        <v>74</v>
      </c>
      <c r="F3" s="16" t="s">
        <v>88</v>
      </c>
      <c r="G3" s="16" t="s">
        <v>16</v>
      </c>
      <c r="H3" s="16"/>
      <c r="I3" s="16" t="s">
        <v>73</v>
      </c>
      <c r="J3" s="16" t="s">
        <v>48</v>
      </c>
      <c r="K3" s="16" t="s">
        <v>91</v>
      </c>
      <c r="L3" s="16" t="s">
        <v>22</v>
      </c>
      <c r="M3" s="16" t="s">
        <v>82</v>
      </c>
      <c r="N3" s="16" t="s">
        <v>63</v>
      </c>
      <c r="O3" s="16" t="s">
        <v>59</v>
      </c>
      <c r="P3" s="16" t="s">
        <v>57</v>
      </c>
      <c r="Q3" s="16" t="s">
        <v>19</v>
      </c>
      <c r="R3" s="16" t="s">
        <v>23</v>
      </c>
      <c r="S3" s="16" t="s">
        <v>36</v>
      </c>
      <c r="T3" s="16" t="s">
        <v>61</v>
      </c>
      <c r="U3" s="16" t="s">
        <v>34</v>
      </c>
      <c r="V3" s="16" t="s">
        <v>4</v>
      </c>
      <c r="W3" s="16" t="s">
        <v>40</v>
      </c>
      <c r="X3" s="16" t="s">
        <v>11</v>
      </c>
      <c r="Y3" s="9"/>
      <c r="Z3" s="35" t="s">
        <v>103</v>
      </c>
      <c r="AA3" s="35"/>
      <c r="AB3" s="35"/>
      <c r="AC3" s="36"/>
    </row>
    <row r="4" spans="2:29" ht="24" customHeight="1" x14ac:dyDescent="0.35">
      <c r="B4" s="10"/>
      <c r="C4" s="11"/>
      <c r="D4" s="11"/>
      <c r="E4" s="11"/>
      <c r="F4" s="11"/>
      <c r="G4" s="11"/>
      <c r="H4" s="11"/>
      <c r="I4" s="11"/>
      <c r="J4" s="11"/>
      <c r="K4" s="11"/>
      <c r="L4" s="11"/>
      <c r="M4" s="11"/>
      <c r="N4" s="11"/>
      <c r="O4" s="11"/>
      <c r="P4" s="11"/>
      <c r="Q4" s="11"/>
      <c r="R4" s="11"/>
      <c r="S4" s="11"/>
      <c r="T4" s="11"/>
      <c r="U4" s="11"/>
      <c r="V4" s="11"/>
      <c r="W4" s="11"/>
      <c r="X4" s="11"/>
      <c r="Y4" s="11"/>
      <c r="Z4" s="37"/>
      <c r="AA4" s="37"/>
      <c r="AB4" s="37"/>
      <c r="AC4" s="38"/>
    </row>
    <row r="5" spans="2:29" ht="24" customHeight="1" x14ac:dyDescent="0.35">
      <c r="B5" s="10"/>
      <c r="C5" s="11"/>
      <c r="D5" s="11"/>
      <c r="E5" s="11"/>
      <c r="F5" s="11"/>
      <c r="G5" s="11"/>
      <c r="H5" s="11"/>
      <c r="I5" s="11"/>
      <c r="J5" s="11"/>
      <c r="K5" s="11"/>
      <c r="L5" s="11"/>
      <c r="M5" s="11"/>
      <c r="N5" s="11"/>
      <c r="O5" s="11"/>
      <c r="P5" s="11"/>
      <c r="Q5" s="11"/>
      <c r="R5" s="11"/>
      <c r="S5" s="11"/>
      <c r="T5" s="11"/>
      <c r="U5" s="11"/>
      <c r="V5" s="11"/>
      <c r="W5" s="11"/>
      <c r="X5" s="11"/>
      <c r="Y5" s="11"/>
      <c r="Z5" s="37"/>
      <c r="AA5" s="37"/>
      <c r="AB5" s="37"/>
      <c r="AC5" s="38"/>
    </row>
    <row r="6" spans="2:29" ht="24" customHeight="1" x14ac:dyDescent="0.35">
      <c r="B6" s="10"/>
      <c r="C6" s="15" t="s">
        <v>52</v>
      </c>
      <c r="D6" s="15" t="s">
        <v>76</v>
      </c>
      <c r="E6" s="15" t="s">
        <v>35</v>
      </c>
      <c r="F6" s="15" t="s">
        <v>39</v>
      </c>
      <c r="G6" s="15" t="s">
        <v>89</v>
      </c>
      <c r="H6" s="15" t="s">
        <v>66</v>
      </c>
      <c r="I6" s="15" t="s">
        <v>86</v>
      </c>
      <c r="J6" s="15" t="s">
        <v>93</v>
      </c>
      <c r="K6" s="15" t="s">
        <v>90</v>
      </c>
      <c r="L6" s="15" t="s">
        <v>77</v>
      </c>
      <c r="M6" s="15" t="s">
        <v>45</v>
      </c>
      <c r="N6" s="15" t="s">
        <v>67</v>
      </c>
      <c r="O6" s="15" t="s">
        <v>79</v>
      </c>
      <c r="P6" s="15" t="s">
        <v>72</v>
      </c>
      <c r="Q6" s="15" t="s">
        <v>46</v>
      </c>
      <c r="R6" s="15" t="s">
        <v>9</v>
      </c>
      <c r="S6" s="15" t="s">
        <v>27</v>
      </c>
      <c r="T6" s="15" t="s">
        <v>69</v>
      </c>
      <c r="U6" s="15" t="s">
        <v>25</v>
      </c>
      <c r="V6" s="15" t="s">
        <v>17</v>
      </c>
      <c r="W6" s="15" t="s">
        <v>20</v>
      </c>
      <c r="X6" s="15" t="s">
        <v>10</v>
      </c>
      <c r="Y6" s="11"/>
      <c r="Z6" s="37"/>
      <c r="AA6" s="37"/>
      <c r="AB6" s="37"/>
      <c r="AC6" s="38"/>
    </row>
    <row r="7" spans="2:29" ht="24" customHeight="1" x14ac:dyDescent="0.35">
      <c r="B7" s="10"/>
      <c r="C7" s="15" t="s">
        <v>37</v>
      </c>
      <c r="D7" s="15" t="s">
        <v>41</v>
      </c>
      <c r="E7" s="15" t="s">
        <v>64</v>
      </c>
      <c r="F7" s="15"/>
      <c r="G7" s="15" t="s">
        <v>81</v>
      </c>
      <c r="H7" s="15" t="s">
        <v>83</v>
      </c>
      <c r="I7" s="15" t="s">
        <v>87</v>
      </c>
      <c r="J7" s="15" t="s">
        <v>84</v>
      </c>
      <c r="K7" s="15" t="s">
        <v>18</v>
      </c>
      <c r="L7" s="15" t="s">
        <v>12</v>
      </c>
      <c r="M7" s="15" t="s">
        <v>44</v>
      </c>
      <c r="N7" s="15" t="s">
        <v>32</v>
      </c>
      <c r="O7" s="15" t="s">
        <v>92</v>
      </c>
      <c r="P7" s="15" t="s">
        <v>43</v>
      </c>
      <c r="Q7" s="15" t="s">
        <v>33</v>
      </c>
      <c r="R7" s="15" t="s">
        <v>50</v>
      </c>
      <c r="S7" s="15" t="s">
        <v>42</v>
      </c>
      <c r="T7" s="15" t="s">
        <v>49</v>
      </c>
      <c r="U7" s="15" t="s">
        <v>62</v>
      </c>
      <c r="V7" s="15" t="s">
        <v>51</v>
      </c>
      <c r="W7" s="15" t="s">
        <v>21</v>
      </c>
      <c r="X7" s="15" t="s">
        <v>31</v>
      </c>
      <c r="Y7" s="11"/>
      <c r="Z7" s="37"/>
      <c r="AA7" s="37"/>
      <c r="AB7" s="37"/>
      <c r="AC7" s="38"/>
    </row>
    <row r="8" spans="2:29" ht="24" customHeight="1" x14ac:dyDescent="0.35">
      <c r="B8" s="10"/>
      <c r="C8" s="11"/>
      <c r="D8" s="11"/>
      <c r="E8" s="11"/>
      <c r="F8" s="11"/>
      <c r="G8" s="11"/>
      <c r="H8" s="11"/>
      <c r="I8" s="11"/>
      <c r="J8" s="11"/>
      <c r="K8" s="11"/>
      <c r="L8" s="11"/>
      <c r="M8" s="11"/>
      <c r="N8" s="11"/>
      <c r="O8" s="11"/>
      <c r="P8" s="11"/>
      <c r="Q8" s="11"/>
      <c r="R8" s="11"/>
      <c r="S8" s="11"/>
      <c r="T8" s="11"/>
      <c r="U8" s="11"/>
      <c r="V8" s="11"/>
      <c r="W8" s="11"/>
      <c r="X8" s="11"/>
      <c r="Y8" s="11"/>
      <c r="Z8" s="37"/>
      <c r="AA8" s="37"/>
      <c r="AB8" s="37"/>
      <c r="AC8" s="38"/>
    </row>
    <row r="9" spans="2:29" ht="24" customHeight="1" x14ac:dyDescent="0.35">
      <c r="B9" s="10"/>
      <c r="C9" s="11"/>
      <c r="D9" s="11"/>
      <c r="E9" s="11"/>
      <c r="F9" s="11"/>
      <c r="G9" s="11"/>
      <c r="H9" s="11"/>
      <c r="I9" s="11"/>
      <c r="J9" s="11"/>
      <c r="K9" s="11"/>
      <c r="L9" s="11"/>
      <c r="M9" s="11"/>
      <c r="N9" s="11"/>
      <c r="O9" s="11"/>
      <c r="P9" s="11"/>
      <c r="Q9" s="11"/>
      <c r="R9" s="11"/>
      <c r="S9" s="11"/>
      <c r="T9" s="11"/>
      <c r="U9" s="11"/>
      <c r="V9" s="11"/>
      <c r="W9" s="11"/>
      <c r="X9" s="11"/>
      <c r="Y9" s="11"/>
      <c r="Z9" s="37"/>
      <c r="AA9" s="37"/>
      <c r="AB9" s="37"/>
      <c r="AC9" s="38"/>
    </row>
    <row r="10" spans="2:29" ht="24" customHeight="1" thickBot="1" x14ac:dyDescent="0.4">
      <c r="B10" s="19" t="s">
        <v>80</v>
      </c>
      <c r="C10" s="17" t="s">
        <v>24</v>
      </c>
      <c r="D10" s="17" t="s">
        <v>8</v>
      </c>
      <c r="E10" s="17" t="s">
        <v>75</v>
      </c>
      <c r="F10" s="17" t="s">
        <v>71</v>
      </c>
      <c r="G10" s="17" t="s">
        <v>60</v>
      </c>
      <c r="H10" s="17" t="s">
        <v>85</v>
      </c>
      <c r="I10" s="17" t="s">
        <v>38</v>
      </c>
      <c r="J10" s="17" t="s">
        <v>68</v>
      </c>
      <c r="K10" s="17" t="s">
        <v>6</v>
      </c>
      <c r="L10" s="17" t="s">
        <v>70</v>
      </c>
      <c r="M10" s="17" t="s">
        <v>14</v>
      </c>
      <c r="N10" s="17" t="s">
        <v>7</v>
      </c>
      <c r="O10" s="17" t="s">
        <v>29</v>
      </c>
      <c r="P10" s="17" t="s">
        <v>15</v>
      </c>
      <c r="Q10" s="17" t="s">
        <v>13</v>
      </c>
      <c r="R10" s="17" t="s">
        <v>65</v>
      </c>
      <c r="S10" s="17" t="s">
        <v>94</v>
      </c>
      <c r="T10" s="17" t="s">
        <v>58</v>
      </c>
      <c r="U10" s="17" t="s">
        <v>47</v>
      </c>
      <c r="V10" s="17" t="s">
        <v>26</v>
      </c>
      <c r="W10" s="17" t="s">
        <v>28</v>
      </c>
      <c r="X10" s="17" t="s">
        <v>3</v>
      </c>
      <c r="Y10" s="13"/>
      <c r="Z10" s="39"/>
      <c r="AA10" s="39"/>
      <c r="AB10" s="39"/>
      <c r="AC10" s="40"/>
    </row>
  </sheetData>
  <mergeCells count="1">
    <mergeCell ref="Z3:AC10"/>
  </mergeCells>
  <printOptions horizontalCentered="1" verticalCentered="1"/>
  <pageMargins left="0.70866141732283472" right="0.70866141732283472" top="0.74803149606299213" bottom="0.74803149606299213" header="0.31496062992125984" footer="0.31496062992125984"/>
  <pageSetup paperSize="9" orientation="landscape" horizontalDpi="300" verticalDpi="300" r:id="rId1"/>
  <headerFooter>
    <oddHeader>&amp;L&amp;G&amp;C&amp;9EPCF 2 TSMEL
Corrigé Production 3 PRO-LOG
Implantation actuelle&amp;R&amp;9P_17119_12A1</oddHeader>
    <oddFooter>&amp;LDPSO / PEFS&amp;C&amp;P&amp;RAVRIL 2022</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9058C-73F2-4D0E-AB57-91A614181997}">
  <sheetPr>
    <pageSetUpPr fitToPage="1"/>
  </sheetPr>
  <dimension ref="B2:AI10"/>
  <sheetViews>
    <sheetView showGridLines="0" zoomScale="115" zoomScaleNormal="115" workbookViewId="0">
      <selection activeCell="L12" sqref="L12"/>
    </sheetView>
  </sheetViews>
  <sheetFormatPr baseColWidth="10" defaultColWidth="4.453125" defaultRowHeight="24" customHeight="1" x14ac:dyDescent="0.35"/>
  <cols>
    <col min="1" max="1" width="1.1796875" customWidth="1"/>
    <col min="35" max="35" width="4.453125" style="14"/>
  </cols>
  <sheetData>
    <row r="2" spans="2:29" ht="24" customHeight="1" thickBot="1" x14ac:dyDescent="0.4"/>
    <row r="3" spans="2:29" ht="24" customHeight="1" x14ac:dyDescent="0.35">
      <c r="B3" s="8"/>
      <c r="C3" s="16"/>
      <c r="D3" s="16"/>
      <c r="E3" s="16"/>
      <c r="F3" s="16"/>
      <c r="G3" s="16"/>
      <c r="H3" s="16"/>
      <c r="I3" s="16"/>
      <c r="J3" s="16"/>
      <c r="K3" s="16"/>
      <c r="L3" s="16"/>
      <c r="M3" s="16"/>
      <c r="N3" s="16"/>
      <c r="O3" s="16"/>
      <c r="P3" s="16"/>
      <c r="Q3" s="16"/>
      <c r="R3" s="16"/>
      <c r="S3" s="16"/>
      <c r="T3" s="16"/>
      <c r="U3" s="16"/>
      <c r="V3" s="16"/>
      <c r="W3" s="16"/>
      <c r="X3" s="16"/>
      <c r="Y3" s="9"/>
      <c r="Z3" s="35" t="s">
        <v>103</v>
      </c>
      <c r="AA3" s="35"/>
      <c r="AB3" s="35"/>
      <c r="AC3" s="36"/>
    </row>
    <row r="4" spans="2:29" ht="24" customHeight="1" x14ac:dyDescent="0.35">
      <c r="B4" s="10"/>
      <c r="C4" s="11"/>
      <c r="D4" s="11"/>
      <c r="E4" s="11"/>
      <c r="F4" s="11"/>
      <c r="G4" s="11"/>
      <c r="H4" s="11"/>
      <c r="I4" s="11"/>
      <c r="J4" s="11"/>
      <c r="K4" s="11"/>
      <c r="L4" s="11"/>
      <c r="M4" s="11"/>
      <c r="N4" s="11"/>
      <c r="O4" s="11"/>
      <c r="P4" s="11"/>
      <c r="Q4" s="11"/>
      <c r="R4" s="11"/>
      <c r="S4" s="11"/>
      <c r="T4" s="11"/>
      <c r="U4" s="11"/>
      <c r="V4" s="11"/>
      <c r="W4" s="11"/>
      <c r="X4" s="11"/>
      <c r="Y4" s="11"/>
      <c r="Z4" s="37"/>
      <c r="AA4" s="37"/>
      <c r="AB4" s="37"/>
      <c r="AC4" s="38"/>
    </row>
    <row r="5" spans="2:29" ht="24" customHeight="1" x14ac:dyDescent="0.35">
      <c r="B5" s="10"/>
      <c r="C5" s="11"/>
      <c r="D5" s="11"/>
      <c r="E5" s="11"/>
      <c r="F5" s="11"/>
      <c r="G5" s="11"/>
      <c r="H5" s="11"/>
      <c r="I5" s="11"/>
      <c r="J5" s="11"/>
      <c r="K5" s="11"/>
      <c r="L5" s="11"/>
      <c r="M5" s="11"/>
      <c r="N5" s="11"/>
      <c r="O5" s="11"/>
      <c r="P5" s="11"/>
      <c r="Q5" s="11"/>
      <c r="R5" s="11"/>
      <c r="S5" s="11"/>
      <c r="T5" s="11"/>
      <c r="U5" s="11"/>
      <c r="V5" s="11"/>
      <c r="W5" s="11"/>
      <c r="X5" s="11"/>
      <c r="Y5" s="11"/>
      <c r="Z5" s="37"/>
      <c r="AA5" s="37"/>
      <c r="AB5" s="37"/>
      <c r="AC5" s="38"/>
    </row>
    <row r="6" spans="2:29" ht="24" customHeight="1" x14ac:dyDescent="0.35">
      <c r="B6" s="10"/>
      <c r="C6" s="15"/>
      <c r="D6" s="15"/>
      <c r="E6" s="15"/>
      <c r="F6" s="15"/>
      <c r="G6" s="15"/>
      <c r="H6" s="15"/>
      <c r="I6" s="15"/>
      <c r="J6" s="15"/>
      <c r="K6" s="15"/>
      <c r="L6" s="15"/>
      <c r="M6" s="15"/>
      <c r="N6" s="15"/>
      <c r="O6" s="15"/>
      <c r="P6" s="15"/>
      <c r="Q6" s="15"/>
      <c r="R6" s="15"/>
      <c r="S6" s="15"/>
      <c r="T6" s="15"/>
      <c r="U6" s="15"/>
      <c r="V6" s="15"/>
      <c r="W6" s="15"/>
      <c r="X6" s="15"/>
      <c r="Y6" s="11"/>
      <c r="Z6" s="37"/>
      <c r="AA6" s="37"/>
      <c r="AB6" s="37"/>
      <c r="AC6" s="38"/>
    </row>
    <row r="7" spans="2:29" ht="24" customHeight="1" x14ac:dyDescent="0.35">
      <c r="B7" s="10"/>
      <c r="C7" s="15"/>
      <c r="D7" s="15"/>
      <c r="E7" s="15"/>
      <c r="F7" s="15"/>
      <c r="G7" s="15"/>
      <c r="H7" s="15"/>
      <c r="I7" s="15"/>
      <c r="J7" s="15"/>
      <c r="K7" s="15"/>
      <c r="L7" s="15"/>
      <c r="M7" s="15"/>
      <c r="N7" s="15"/>
      <c r="O7" s="15"/>
      <c r="P7" s="15"/>
      <c r="Q7" s="15"/>
      <c r="R7" s="15"/>
      <c r="S7" s="15"/>
      <c r="T7" s="15"/>
      <c r="U7" s="15"/>
      <c r="V7" s="15"/>
      <c r="W7" s="15"/>
      <c r="X7" s="15"/>
      <c r="Y7" s="11"/>
      <c r="Z7" s="37"/>
      <c r="AA7" s="37"/>
      <c r="AB7" s="37"/>
      <c r="AC7" s="38"/>
    </row>
    <row r="8" spans="2:29" ht="24" customHeight="1" x14ac:dyDescent="0.35">
      <c r="B8" s="10"/>
      <c r="C8" s="11"/>
      <c r="D8" s="11"/>
      <c r="E8" s="11"/>
      <c r="F8" s="11"/>
      <c r="G8" s="11"/>
      <c r="H8" s="11"/>
      <c r="I8" s="11"/>
      <c r="J8" s="11"/>
      <c r="K8" s="11"/>
      <c r="L8" s="11"/>
      <c r="M8" s="11"/>
      <c r="N8" s="11"/>
      <c r="O8" s="11"/>
      <c r="P8" s="11"/>
      <c r="Q8" s="11"/>
      <c r="R8" s="11"/>
      <c r="S8" s="11"/>
      <c r="T8" s="11"/>
      <c r="U8" s="11"/>
      <c r="V8" s="11"/>
      <c r="W8" s="11"/>
      <c r="X8" s="11"/>
      <c r="Y8" s="11"/>
      <c r="Z8" s="37"/>
      <c r="AA8" s="37"/>
      <c r="AB8" s="37"/>
      <c r="AC8" s="38"/>
    </row>
    <row r="9" spans="2:29" ht="24" customHeight="1" x14ac:dyDescent="0.35">
      <c r="B9" s="10"/>
      <c r="C9" s="11"/>
      <c r="D9" s="11"/>
      <c r="E9" s="11"/>
      <c r="F9" s="11"/>
      <c r="G9" s="11"/>
      <c r="H9" s="11"/>
      <c r="I9" s="11"/>
      <c r="J9" s="11"/>
      <c r="K9" s="11"/>
      <c r="L9" s="11"/>
      <c r="M9" s="11"/>
      <c r="N9" s="11"/>
      <c r="O9" s="11"/>
      <c r="P9" s="11"/>
      <c r="Q9" s="11"/>
      <c r="R9" s="11"/>
      <c r="S9" s="11"/>
      <c r="T9" s="11"/>
      <c r="U9" s="11"/>
      <c r="V9" s="11"/>
      <c r="W9" s="11"/>
      <c r="X9" s="11"/>
      <c r="Y9" s="11"/>
      <c r="Z9" s="37"/>
      <c r="AA9" s="37"/>
      <c r="AB9" s="37"/>
      <c r="AC9" s="38"/>
    </row>
    <row r="10" spans="2:29" ht="24" customHeight="1" thickBot="1" x14ac:dyDescent="0.4">
      <c r="B10" s="12"/>
      <c r="C10" s="17"/>
      <c r="D10" s="17"/>
      <c r="E10" s="17"/>
      <c r="F10" s="17"/>
      <c r="G10" s="17"/>
      <c r="H10" s="17"/>
      <c r="I10" s="17"/>
      <c r="J10" s="17"/>
      <c r="K10" s="17"/>
      <c r="L10" s="17"/>
      <c r="M10" s="17"/>
      <c r="N10" s="17"/>
      <c r="O10" s="17"/>
      <c r="P10" s="17"/>
      <c r="Q10" s="17"/>
      <c r="R10" s="17"/>
      <c r="S10" s="17"/>
      <c r="T10" s="17"/>
      <c r="U10" s="17"/>
      <c r="V10" s="17"/>
      <c r="W10" s="17"/>
      <c r="X10" s="17"/>
      <c r="Y10" s="13"/>
      <c r="Z10" s="39"/>
      <c r="AA10" s="39"/>
      <c r="AB10" s="39"/>
      <c r="AC10" s="40"/>
    </row>
  </sheetData>
  <mergeCells count="1">
    <mergeCell ref="Z3:AC10"/>
  </mergeCells>
  <printOptions horizontalCentered="1" verticalCentered="1"/>
  <pageMargins left="0.70866141732283472" right="0.70866141732283472" top="0.74803149606299213" bottom="0.74803149606299213" header="0.31496062992125984" footer="0.31496062992125984"/>
  <pageSetup paperSize="9" orientation="landscape" horizontalDpi="300" verticalDpi="300" r:id="rId1"/>
  <headerFooter>
    <oddHeader>&amp;L&amp;G&amp;C&amp;9EPCF 2 TSMEL
Corrigé Production 3 PRO-LOG
Implantation proposée&amp;R&amp;9P_17119_12A1</oddHeader>
    <oddFooter>&amp;LDPSO / PEFS&amp;C&amp;P&amp;RAVRIL 2022</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Analyse ABC</vt:lpstr>
      <vt:lpstr>Implantation actuelle</vt:lpstr>
      <vt:lpstr>Implantation proposée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MOURGUET</dc:creator>
  <cp:lastModifiedBy>Yannick CONAN</cp:lastModifiedBy>
  <cp:lastPrinted>2022-04-14T14:07:23Z</cp:lastPrinted>
  <dcterms:created xsi:type="dcterms:W3CDTF">2015-06-05T18:19:34Z</dcterms:created>
  <dcterms:modified xsi:type="dcterms:W3CDTF">2022-04-15T09:54:15Z</dcterms:modified>
</cp:coreProperties>
</file>