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vlefebv\Downloads\"/>
    </mc:Choice>
  </mc:AlternateContent>
  <xr:revisionPtr revIDLastSave="0" documentId="13_ncr:1_{62923528-6B2B-443E-BBB3-A38B2E10A9C8}" xr6:coauthVersionLast="47" xr6:coauthVersionMax="47" xr10:uidLastSave="{00000000-0000-0000-0000-000000000000}"/>
  <bookViews>
    <workbookView xWindow="28680" yWindow="-120" windowWidth="29040" windowHeight="15840" xr2:uid="{00000000-000D-0000-FFFF-FFFF00000000}"/>
  </bookViews>
  <sheets>
    <sheet name="Autodiag DIST Relation à erreur" sheetId="1" r:id="rId1"/>
  </sheets>
  <definedNames>
    <definedName name="_xlnm.Print_Area" localSheetId="0">'Autodiag DIST Relation à erreur'!$A$1:$F$55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 i="1" l="1"/>
  <c r="F25" i="1"/>
  <c r="G24" i="1"/>
  <c r="F24" i="1"/>
  <c r="G23" i="1"/>
  <c r="F23" i="1"/>
  <c r="H22" i="1"/>
  <c r="F22" i="1"/>
  <c r="H21" i="1"/>
  <c r="F21" i="1"/>
  <c r="H20" i="1"/>
  <c r="F20" i="1"/>
  <c r="G19" i="1"/>
  <c r="F19" i="1"/>
  <c r="H18" i="1"/>
  <c r="F18" i="1"/>
  <c r="H17" i="1"/>
  <c r="F17" i="1"/>
  <c r="G16" i="1"/>
  <c r="F16" i="1"/>
  <c r="G15" i="1"/>
  <c r="F15" i="1"/>
  <c r="H14" i="1"/>
  <c r="F14" i="1"/>
  <c r="H13" i="1"/>
  <c r="F13" i="1"/>
  <c r="G12" i="1"/>
  <c r="F12" i="1"/>
  <c r="H11" i="1"/>
  <c r="F11" i="1"/>
  <c r="G10" i="1"/>
  <c r="F10" i="1"/>
  <c r="H9" i="1"/>
  <c r="F9" i="1"/>
  <c r="H8" i="1"/>
  <c r="F8" i="1"/>
  <c r="G7" i="1"/>
  <c r="F7" i="1"/>
  <c r="H6" i="1"/>
  <c r="F6" i="1"/>
  <c r="F26" i="1" s="1"/>
  <c r="A33" i="1" s="1"/>
  <c r="F55" i="1" l="1"/>
  <c r="F53" i="1"/>
  <c r="F51" i="1"/>
  <c r="F49" i="1"/>
  <c r="F47" i="1"/>
  <c r="F45" i="1"/>
  <c r="F43" i="1"/>
  <c r="F41" i="1"/>
  <c r="F39" i="1"/>
  <c r="F37" i="1"/>
  <c r="C33" i="1"/>
  <c r="C31" i="1"/>
  <c r="D27" i="1"/>
  <c r="F52" i="1"/>
  <c r="F46" i="1"/>
  <c r="F42" i="1"/>
  <c r="F38" i="1"/>
  <c r="C32" i="1"/>
  <c r="C30" i="1"/>
  <c r="B55" i="1"/>
  <c r="B53" i="1"/>
  <c r="B51" i="1"/>
  <c r="B49" i="1"/>
  <c r="B47" i="1"/>
  <c r="B45" i="1"/>
  <c r="B43" i="1"/>
  <c r="B41" i="1"/>
  <c r="B39" i="1"/>
  <c r="B37" i="1"/>
  <c r="A31" i="1"/>
  <c r="F54" i="1"/>
  <c r="F50" i="1"/>
  <c r="F48" i="1"/>
  <c r="F44" i="1"/>
  <c r="F40" i="1"/>
  <c r="F36" i="1"/>
  <c r="B54" i="1"/>
  <c r="B52" i="1"/>
  <c r="B50" i="1"/>
  <c r="B48" i="1"/>
  <c r="B46" i="1"/>
  <c r="B44" i="1"/>
  <c r="B42" i="1"/>
  <c r="B40" i="1"/>
  <c r="B38" i="1"/>
  <c r="B36" i="1"/>
  <c r="A32" i="1"/>
  <c r="A30" i="1"/>
</calcChain>
</file>

<file path=xl/sharedStrings.xml><?xml version="1.0" encoding="utf-8"?>
<sst xmlns="http://schemas.openxmlformats.org/spreadsheetml/2006/main" count="114" uniqueCount="51">
  <si>
    <t>TESTEZ VOS COMPORTEMENTS FACE AUX ERREURS COMMISES PAR VOS COLLABORATEURS</t>
  </si>
  <si>
    <t>X</t>
  </si>
  <si>
    <t>x</t>
  </si>
  <si>
    <t>Répondez spontanément à chaque affirmation par "d'accord" ou "pas d'accord", en cochant d'un "X" la colonne qui convient.</t>
  </si>
  <si>
    <t>D'accord</t>
  </si>
  <si>
    <t>Pas d'accord</t>
  </si>
  <si>
    <t>Ctrl coche</t>
  </si>
  <si>
    <t>1.</t>
  </si>
  <si>
    <t>En cas d'erreur, il vaut mieux parfois ne rien dire pour ne pas vexer le collaborateur et sauvegarder les bonnes relations.</t>
  </si>
  <si>
    <t>P</t>
  </si>
  <si>
    <t>2.</t>
  </si>
  <si>
    <t>Des erreurs nombreuses et répétées doivent être sanctionnées objectivement.</t>
  </si>
  <si>
    <t>3.</t>
  </si>
  <si>
    <t>Le droit à l'erreur équivaut à du laxisme.</t>
  </si>
  <si>
    <t>4.</t>
  </si>
  <si>
    <t>Si une erreur est commise, il faut que la personne se justifie.</t>
  </si>
  <si>
    <t>5.</t>
  </si>
  <si>
    <t>Une erreur est l'occasion d'améliorer le fonctionnement du service ainsi que la compétence des individus.</t>
  </si>
  <si>
    <t>6.</t>
  </si>
  <si>
    <t>Toute erreur mérite une sanction sinon elle risque de se reproduire.</t>
  </si>
  <si>
    <t>7.</t>
  </si>
  <si>
    <t>Si le droit à l'erreur n'existe pas, les gens cherchent à cacher les leurs.</t>
  </si>
  <si>
    <t>8.</t>
  </si>
  <si>
    <t>Le meilleur moyen d'éviter les erreurs est de surveiller attentivement ses collaborateurs.</t>
  </si>
  <si>
    <t>9.</t>
  </si>
  <si>
    <t>Le hiérarchique qui reconnaît ses erreurs auprès de ses collaborateurs risque de se discréditer.</t>
  </si>
  <si>
    <t>10.</t>
  </si>
  <si>
    <t>Il faut avoir une intervention pédagogique auprès des personnes qui ont fait des erreurs tout en mettant en place des procédures claires pour éviter que l'erreur se reproduise.</t>
  </si>
  <si>
    <t>11.</t>
  </si>
  <si>
    <t>L'erreur est un bon moyen pour que les gens apprennent.</t>
  </si>
  <si>
    <t>12.</t>
  </si>
  <si>
    <t>La responsabilité de l'erreur incombe avant tout à celui qui l'a commise.</t>
  </si>
  <si>
    <t>13.</t>
  </si>
  <si>
    <t>Quand une erreur est détectée, il faut aussitôt une enquête et rechercher à tout prix l'auteur.</t>
  </si>
  <si>
    <t>14.</t>
  </si>
  <si>
    <t>Si une erreur est commise, il faut analyser les causes profondes, commencer et insister sur les causes indépendantes des personnes.</t>
  </si>
  <si>
    <t>15.</t>
  </si>
  <si>
    <t>Quand ils commettent une erreur, les gens cherchent avant tout à fuir leurs responsabilités.</t>
  </si>
  <si>
    <t>16.</t>
  </si>
  <si>
    <t>Quand un collaborateur a commis une erreur, la première chose à lui demander est : « Pourquoi as-tu fait cela ? »</t>
  </si>
  <si>
    <t>17.</t>
  </si>
  <si>
    <t>En cas d'erreur, il faut dédramatiser, dire à son auteur « Ce n'est pas si grave que cela ».</t>
  </si>
  <si>
    <t>18.</t>
  </si>
  <si>
    <t>Pour un responsable, le mieux est d'éviter que ses collaborateurs ne commettent des erreurs, en leur transmettant son savoir-faire, les informations et les « trucs » et astuces permettant de les éviter.</t>
  </si>
  <si>
    <t>19.</t>
  </si>
  <si>
    <t>Parfois, des gens ne prennent pas d'initiatives pour ne pas commettre d'erreur.</t>
  </si>
  <si>
    <t>20.</t>
  </si>
  <si>
    <t>En cas d'erreur, il faut en expliquer les conséquences pour le service et pour l'entreprise.</t>
  </si>
  <si>
    <t>NOMBRE REPONSES CONSIDEREES COMME CONFORMES:</t>
  </si>
  <si>
    <t>LE RESULTAT DE L'AUTODIAGNOSTIC PEUT ÊTRE APPRECIE DE LA FACON SUIVANTE:</t>
  </si>
  <si>
    <t>ELEMENTS EXPLICATIFS DE CORRECTION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</si>
</sst>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0"/>
      <name val="Calibri"/>
      <family val="2"/>
      <scheme val="minor"/>
    </font>
    <font>
      <b/>
      <sz val="12"/>
      <color theme="3"/>
      <name val="Calibri"/>
      <family val="2"/>
      <scheme val="minor"/>
    </font>
    <font>
      <sz val="8"/>
      <color theme="1"/>
      <name val="Calibri"/>
      <family val="2"/>
      <scheme val="minor"/>
    </font>
    <font>
      <b/>
      <i/>
      <sz val="11"/>
      <color rgb="FFFF0066"/>
      <name val="Calibri"/>
      <family val="2"/>
      <scheme val="minor"/>
    </font>
    <font>
      <b/>
      <i/>
      <sz val="8"/>
      <color theme="1" tint="0.34998626667073579"/>
      <name val="Calibri"/>
      <family val="2"/>
      <scheme val="minor"/>
    </font>
    <font>
      <b/>
      <sz val="10"/>
      <color theme="4"/>
      <name val="Calibri"/>
      <family val="2"/>
      <scheme val="minor"/>
    </font>
    <font>
      <b/>
      <sz val="11"/>
      <color theme="1" tint="0.34998626667073579"/>
      <name val="Calibri"/>
      <family val="2"/>
      <scheme val="minor"/>
    </font>
    <font>
      <sz val="12"/>
      <color theme="1"/>
      <name val="Calibri"/>
      <family val="2"/>
      <scheme val="minor"/>
    </font>
    <font>
      <b/>
      <sz val="11"/>
      <color theme="4"/>
      <name val="Calibri"/>
      <family val="2"/>
      <scheme val="minor"/>
    </font>
    <font>
      <sz val="11"/>
      <color theme="9" tint="-0.249977111117893"/>
      <name val="Calibri"/>
      <family val="2"/>
      <scheme val="minor"/>
    </font>
    <font>
      <b/>
      <sz val="28"/>
      <color theme="1"/>
      <name val="Calibri"/>
      <family val="2"/>
      <scheme val="minor"/>
    </font>
    <font>
      <b/>
      <sz val="20"/>
      <color rgb="FFFF0066"/>
      <name val="Calibri"/>
      <family val="2"/>
      <scheme val="minor"/>
    </font>
    <font>
      <sz val="11"/>
      <color rgb="FFFF0066"/>
      <name val="Calibri"/>
      <family val="2"/>
      <scheme val="minor"/>
    </font>
    <font>
      <b/>
      <sz val="16"/>
      <color rgb="FFFF0066"/>
      <name val="Calibri"/>
      <family val="2"/>
      <scheme val="minor"/>
    </font>
    <font>
      <sz val="9"/>
      <color theme="1"/>
      <name val="Calibri"/>
      <family val="2"/>
      <scheme val="minor"/>
    </font>
    <font>
      <b/>
      <sz val="12"/>
      <color theme="0"/>
      <name val="Calibri"/>
      <family val="2"/>
      <scheme val="minor"/>
    </font>
    <font>
      <b/>
      <sz val="11"/>
      <color theme="9" tint="-0.249977111117893"/>
      <name val="Calibri"/>
      <family val="2"/>
      <scheme val="minor"/>
    </font>
    <font>
      <b/>
      <sz val="11"/>
      <color theme="8" tint="-0.499984740745262"/>
      <name val="Calibri"/>
      <family val="2"/>
      <scheme val="minor"/>
    </font>
    <font>
      <b/>
      <sz val="11"/>
      <color theme="4" tint="-0.249977111117893"/>
      <name val="Calibri"/>
      <family val="2"/>
      <scheme val="minor"/>
    </font>
    <font>
      <b/>
      <sz val="11"/>
      <color rgb="FF00B050"/>
      <name val="Calibri"/>
      <family val="2"/>
      <scheme val="minor"/>
    </font>
    <font>
      <sz val="11"/>
      <color theme="1" tint="0.34998626667073579"/>
      <name val="Calibri"/>
      <family val="2"/>
      <scheme val="minor"/>
    </font>
    <font>
      <sz val="12"/>
      <color theme="1" tint="0.34998626667073579"/>
      <name val="Calibri"/>
      <family val="2"/>
      <scheme val="minor"/>
    </font>
    <font>
      <b/>
      <sz val="11"/>
      <color theme="1" tint="0.499984740745262"/>
      <name val="Calibri"/>
      <family val="2"/>
      <scheme val="minor"/>
    </font>
    <font>
      <b/>
      <sz val="36"/>
      <color theme="4"/>
      <name val="Calibri"/>
      <family val="2"/>
      <scheme val="minor"/>
    </font>
    <font>
      <b/>
      <sz val="18"/>
      <color rgb="FFFF0066"/>
      <name val="Calibri"/>
      <family val="2"/>
      <scheme val="minor"/>
    </font>
    <font>
      <b/>
      <sz val="26"/>
      <color theme="1"/>
      <name val="Calibri"/>
      <family val="2"/>
      <scheme val="minor"/>
    </font>
    <font>
      <b/>
      <sz val="44"/>
      <color theme="4"/>
      <name val="Calibri"/>
      <family val="2"/>
      <scheme val="minor"/>
    </font>
  </fonts>
  <fills count="4">
    <fill>
      <patternFill patternType="none"/>
    </fill>
    <fill>
      <patternFill patternType="gray125"/>
    </fill>
    <fill>
      <patternFill patternType="solid">
        <fgColor theme="3"/>
        <bgColor indexed="64"/>
      </patternFill>
    </fill>
    <fill>
      <patternFill patternType="solid">
        <fgColor theme="1" tint="0.34998626667073579"/>
        <bgColor indexed="64"/>
      </patternFill>
    </fill>
  </fills>
  <borders count="30">
    <border>
      <left/>
      <right/>
      <top/>
      <bottom/>
      <diagonal/>
    </border>
    <border>
      <left style="medium">
        <color theme="1" tint="0.34998626667073579"/>
      </left>
      <right style="thin">
        <color theme="1" tint="0.34998626667073579"/>
      </right>
      <top style="medium">
        <color theme="1" tint="0.34998626667073579"/>
      </top>
      <bottom style="medium">
        <color theme="1" tint="0.34998626667073579"/>
      </bottom>
      <diagonal/>
    </border>
    <border>
      <left style="thin">
        <color theme="1" tint="0.34998626667073579"/>
      </left>
      <right style="medium">
        <color theme="1" tint="0.34998626667073579"/>
      </right>
      <top style="medium">
        <color theme="1" tint="0.34998626667073579"/>
      </top>
      <bottom style="medium">
        <color theme="1" tint="0.34998626667073579"/>
      </bottom>
      <diagonal/>
    </border>
    <border>
      <left style="medium">
        <color theme="1" tint="0.34998626667073579"/>
      </left>
      <right/>
      <top style="medium">
        <color theme="1" tint="0.34998626667073579"/>
      </top>
      <bottom style="hair">
        <color theme="1" tint="0.34998626667073579"/>
      </bottom>
      <diagonal/>
    </border>
    <border>
      <left/>
      <right/>
      <top style="medium">
        <color theme="1" tint="0.34998626667073579"/>
      </top>
      <bottom style="hair">
        <color theme="1" tint="0.34998626667073579"/>
      </bottom>
      <diagonal/>
    </border>
    <border>
      <left/>
      <right style="medium">
        <color theme="1" tint="0.34998626667073579"/>
      </right>
      <top style="medium">
        <color theme="1" tint="0.34998626667073579"/>
      </top>
      <bottom style="hair">
        <color theme="1" tint="0.34998626667073579"/>
      </bottom>
      <diagonal/>
    </border>
    <border>
      <left style="medium">
        <color theme="1" tint="0.34998626667073579"/>
      </left>
      <right style="thin">
        <color theme="1" tint="0.34998626667073579"/>
      </right>
      <top style="medium">
        <color theme="1" tint="0.34998626667073579"/>
      </top>
      <bottom style="hair">
        <color theme="1" tint="0.34998626667073579"/>
      </bottom>
      <diagonal/>
    </border>
    <border>
      <left style="thin">
        <color theme="1" tint="0.34998626667073579"/>
      </left>
      <right style="medium">
        <color theme="1" tint="0.34998626667073579"/>
      </right>
      <top style="medium">
        <color theme="1" tint="0.34998626667073579"/>
      </top>
      <bottom style="hair">
        <color theme="1" tint="0.34998626667073579"/>
      </bottom>
      <diagonal/>
    </border>
    <border>
      <left style="medium">
        <color theme="1" tint="0.34998626667073579"/>
      </left>
      <right/>
      <top/>
      <bottom style="hair">
        <color theme="1" tint="0.34998626667073579"/>
      </bottom>
      <diagonal/>
    </border>
    <border>
      <left/>
      <right/>
      <top style="hair">
        <color theme="1" tint="0.34998626667073579"/>
      </top>
      <bottom style="hair">
        <color theme="1" tint="0.34998626667073579"/>
      </bottom>
      <diagonal/>
    </border>
    <border>
      <left/>
      <right style="medium">
        <color theme="1" tint="0.34998626667073579"/>
      </right>
      <top style="hair">
        <color theme="1" tint="0.34998626667073579"/>
      </top>
      <bottom style="hair">
        <color theme="1" tint="0.34998626667073579"/>
      </bottom>
      <diagonal/>
    </border>
    <border>
      <left style="medium">
        <color theme="1" tint="0.34998626667073579"/>
      </left>
      <right style="thin">
        <color theme="1" tint="0.34998626667073579"/>
      </right>
      <top/>
      <bottom style="hair">
        <color theme="1" tint="0.34998626667073579"/>
      </bottom>
      <diagonal/>
    </border>
    <border>
      <left style="thin">
        <color theme="1" tint="0.34998626667073579"/>
      </left>
      <right style="medium">
        <color theme="1" tint="0.34998626667073579"/>
      </right>
      <top/>
      <bottom style="hair">
        <color theme="1" tint="0.34998626667073579"/>
      </bottom>
      <diagonal/>
    </border>
    <border>
      <left style="medium">
        <color theme="1" tint="0.34998626667073579"/>
      </left>
      <right/>
      <top style="hair">
        <color theme="1" tint="0.34998626667073579"/>
      </top>
      <bottom style="medium">
        <color theme="1" tint="0.34998626667073579"/>
      </bottom>
      <diagonal/>
    </border>
    <border>
      <left/>
      <right/>
      <top style="hair">
        <color theme="1" tint="0.34998626667073579"/>
      </top>
      <bottom style="medium">
        <color theme="1" tint="0.34998626667073579"/>
      </bottom>
      <diagonal/>
    </border>
    <border>
      <left/>
      <right style="medium">
        <color theme="1" tint="0.34998626667073579"/>
      </right>
      <top style="hair">
        <color theme="1" tint="0.34998626667073579"/>
      </top>
      <bottom style="medium">
        <color theme="1" tint="0.34998626667073579"/>
      </bottom>
      <diagonal/>
    </border>
    <border>
      <left style="medium">
        <color theme="1" tint="0.34998626667073579"/>
      </left>
      <right style="thin">
        <color theme="1" tint="0.34998626667073579"/>
      </right>
      <top style="hair">
        <color theme="1" tint="0.34998626667073579"/>
      </top>
      <bottom style="medium">
        <color theme="1" tint="0.34998626667073579"/>
      </bottom>
      <diagonal/>
    </border>
    <border>
      <left style="thin">
        <color theme="1" tint="0.34998626667073579"/>
      </left>
      <right style="medium">
        <color theme="1" tint="0.34998626667073579"/>
      </right>
      <top style="hair">
        <color theme="1" tint="0.34998626667073579"/>
      </top>
      <bottom style="medium">
        <color theme="1" tint="0.34998626667073579"/>
      </bottom>
      <diagonal/>
    </border>
    <border>
      <left style="medium">
        <color theme="1" tint="0.24994659260841701"/>
      </left>
      <right style="hair">
        <color theme="1" tint="0.24994659260841701"/>
      </right>
      <top style="medium">
        <color theme="1" tint="0.24994659260841701"/>
      </top>
      <bottom style="medium">
        <color theme="1" tint="0.24994659260841701"/>
      </bottom>
      <diagonal/>
    </border>
    <border>
      <left style="hair">
        <color theme="1" tint="0.24994659260841701"/>
      </left>
      <right style="hair">
        <color theme="1" tint="0.24994659260841701"/>
      </right>
      <top style="medium">
        <color theme="1" tint="0.24994659260841701"/>
      </top>
      <bottom style="medium">
        <color theme="1" tint="0.24994659260841701"/>
      </bottom>
      <diagonal/>
    </border>
    <border>
      <left style="hair">
        <color theme="1" tint="0.24994659260841701"/>
      </left>
      <right/>
      <top style="medium">
        <color theme="1" tint="0.24994659260841701"/>
      </top>
      <bottom style="medium">
        <color theme="1" tint="0.24994659260841701"/>
      </bottom>
      <diagonal/>
    </border>
    <border>
      <left style="hair">
        <color theme="1" tint="0.24994659260841701"/>
      </left>
      <right style="medium">
        <color theme="1" tint="0.24994659260841701"/>
      </right>
      <top style="medium">
        <color theme="1" tint="0.24994659260841701"/>
      </top>
      <bottom style="medium">
        <color theme="1" tint="0.24994659260841701"/>
      </bottom>
      <diagonal/>
    </border>
    <border>
      <left style="medium">
        <color theme="1" tint="0.34998626667073579"/>
      </left>
      <right/>
      <top style="medium">
        <color theme="1" tint="0.34998626667073579"/>
      </top>
      <bottom style="medium">
        <color theme="1" tint="0.34998626667073579"/>
      </bottom>
      <diagonal/>
    </border>
    <border>
      <left/>
      <right/>
      <top style="medium">
        <color theme="1" tint="0.34998626667073579"/>
      </top>
      <bottom style="medium">
        <color theme="1" tint="0.34998626667073579"/>
      </bottom>
      <diagonal/>
    </border>
    <border>
      <left/>
      <right style="medium">
        <color theme="1" tint="0.34998626667073579"/>
      </right>
      <top style="medium">
        <color theme="1" tint="0.34998626667073579"/>
      </top>
      <bottom style="medium">
        <color theme="1" tint="0.34998626667073579"/>
      </bottom>
      <diagonal/>
    </border>
    <border>
      <left style="thin">
        <color theme="1" tint="0.34998626667073579"/>
      </left>
      <right style="thin">
        <color theme="1" tint="0.34998626667073579"/>
      </right>
      <top style="medium">
        <color theme="1" tint="0.34998626667073579"/>
      </top>
      <bottom style="hair">
        <color theme="1" tint="0.34998626667073579"/>
      </bottom>
      <diagonal/>
    </border>
    <border>
      <left style="medium">
        <color theme="1" tint="0.34998626667073579"/>
      </left>
      <right style="thin">
        <color theme="1" tint="0.34998626667073579"/>
      </right>
      <top style="hair">
        <color theme="1" tint="0.34998626667073579"/>
      </top>
      <bottom style="hair">
        <color theme="1" tint="0.34998626667073579"/>
      </bottom>
      <diagonal/>
    </border>
    <border>
      <left style="thin">
        <color theme="1" tint="0.34998626667073579"/>
      </left>
      <right style="thin">
        <color theme="1" tint="0.34998626667073579"/>
      </right>
      <top style="hair">
        <color theme="1" tint="0.34998626667073579"/>
      </top>
      <bottom style="hair">
        <color theme="1" tint="0.34998626667073579"/>
      </bottom>
      <diagonal/>
    </border>
    <border>
      <left style="thin">
        <color theme="1" tint="0.34998626667073579"/>
      </left>
      <right style="medium">
        <color theme="1" tint="0.34998626667073579"/>
      </right>
      <top style="hair">
        <color theme="1" tint="0.34998626667073579"/>
      </top>
      <bottom style="hair">
        <color theme="1" tint="0.34998626667073579"/>
      </bottom>
      <diagonal/>
    </border>
    <border>
      <left style="thin">
        <color theme="1" tint="0.34998626667073579"/>
      </left>
      <right style="thin">
        <color theme="1" tint="0.34998626667073579"/>
      </right>
      <top style="hair">
        <color theme="1" tint="0.34998626667073579"/>
      </top>
      <bottom style="medium">
        <color theme="1" tint="0.34998626667073579"/>
      </bottom>
      <diagonal/>
    </border>
  </borders>
  <cellStyleXfs count="1">
    <xf numFmtId="0" fontId="0" fillId="0" borderId="0"/>
  </cellStyleXfs>
  <cellXfs count="67">
    <xf numFmtId="0" fontId="0" fillId="0" borderId="0" xfId="0"/>
    <xf numFmtId="0" fontId="2" fillId="0" borderId="0" xfId="0" applyFont="1" applyAlignment="1">
      <alignment horizontal="centerContinuous" vertical="center" wrapText="1"/>
    </xf>
    <xf numFmtId="0" fontId="0" fillId="0" borderId="0" xfId="0" applyAlignment="1">
      <alignment vertical="center"/>
    </xf>
    <xf numFmtId="0" fontId="3" fillId="0" borderId="0" xfId="0" applyFont="1" applyAlignment="1">
      <alignment vertical="center"/>
    </xf>
    <xf numFmtId="0" fontId="4" fillId="0" borderId="0" xfId="0" applyFont="1" applyAlignment="1">
      <alignment horizontal="centerContinuous" vertical="center" wrapText="1"/>
    </xf>
    <xf numFmtId="0" fontId="0" fillId="0" borderId="0" xfId="0" applyAlignment="1">
      <alignment horizontal="centerContinuous" vertical="center" wrapText="1"/>
    </xf>
    <xf numFmtId="0" fontId="5" fillId="0" borderId="0" xfId="0" applyFont="1" applyAlignment="1">
      <alignment horizontal="centerContinuous" vertical="center" wrapText="1"/>
    </xf>
    <xf numFmtId="0" fontId="3" fillId="0" borderId="0" xfId="0" applyFont="1" applyAlignment="1">
      <alignment horizontal="centerContinuous"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0" xfId="0" applyFont="1" applyAlignment="1">
      <alignment horizontal="center" vertical="center"/>
    </xf>
    <xf numFmtId="0" fontId="0" fillId="0" borderId="3" xfId="0" applyBorder="1" applyAlignment="1">
      <alignment horizontal="left"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11" fillId="0" borderId="0" xfId="0" applyFont="1" applyAlignment="1">
      <alignment horizontal="center" vertical="center" wrapText="1"/>
    </xf>
    <xf numFmtId="0" fontId="0" fillId="0" borderId="8" xfId="0" applyBorder="1" applyAlignment="1">
      <alignment horizontal="left"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12" fillId="0" borderId="0" xfId="0" applyFont="1" applyAlignment="1">
      <alignment horizontal="center" vertical="center" wrapText="1"/>
    </xf>
    <xf numFmtId="0" fontId="0" fillId="0" borderId="13" xfId="0" applyBorder="1" applyAlignment="1">
      <alignment horizontal="left"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13" fillId="0" borderId="0" xfId="0" applyFont="1" applyAlignment="1">
      <alignment vertical="center"/>
    </xf>
    <xf numFmtId="0" fontId="14" fillId="0" borderId="0" xfId="0" applyFont="1" applyAlignment="1">
      <alignment horizontal="right" vertical="center"/>
    </xf>
    <xf numFmtId="0" fontId="15" fillId="0" borderId="0" xfId="0" applyFont="1" applyAlignment="1">
      <alignment vertical="center"/>
    </xf>
    <xf numFmtId="0" fontId="16" fillId="2" borderId="0" xfId="0" applyFont="1" applyFill="1" applyAlignment="1">
      <alignment horizontal="centerContinuous" vertical="center" wrapText="1"/>
    </xf>
    <xf numFmtId="0" fontId="17" fillId="0" borderId="18" xfId="0" applyFont="1" applyBorder="1" applyAlignment="1">
      <alignment horizontal="centerContinuous" vertical="center" wrapText="1"/>
    </xf>
    <xf numFmtId="0" fontId="17" fillId="0" borderId="19" xfId="0" applyFont="1" applyBorder="1" applyAlignment="1">
      <alignment horizontal="centerContinuous" vertical="center" wrapText="1"/>
    </xf>
    <xf numFmtId="0" fontId="17" fillId="0" borderId="20" xfId="0" applyFont="1" applyBorder="1" applyAlignment="1">
      <alignment horizontal="centerContinuous" vertical="center" wrapText="1"/>
    </xf>
    <xf numFmtId="0" fontId="17" fillId="0" borderId="21" xfId="0" applyFont="1" applyBorder="1" applyAlignment="1">
      <alignment horizontal="centerContinuous" vertical="center" wrapText="1"/>
    </xf>
    <xf numFmtId="0" fontId="18" fillId="0" borderId="18" xfId="0" applyFont="1" applyBorder="1" applyAlignment="1">
      <alignment horizontal="centerContinuous" vertical="center" wrapText="1"/>
    </xf>
    <xf numFmtId="0" fontId="18" fillId="0" borderId="19" xfId="0" applyFont="1" applyBorder="1" applyAlignment="1">
      <alignment horizontal="centerContinuous" vertical="center" wrapText="1"/>
    </xf>
    <xf numFmtId="0" fontId="18" fillId="0" borderId="20" xfId="0" applyFont="1" applyBorder="1" applyAlignment="1">
      <alignment horizontal="centerContinuous" vertical="center" wrapText="1"/>
    </xf>
    <xf numFmtId="0" fontId="18" fillId="0" borderId="21" xfId="0" applyFont="1" applyBorder="1" applyAlignment="1">
      <alignment horizontal="centerContinuous" vertical="center" wrapText="1"/>
    </xf>
    <xf numFmtId="0" fontId="19" fillId="0" borderId="18" xfId="0" applyFont="1" applyBorder="1" applyAlignment="1">
      <alignment horizontal="centerContinuous" vertical="center" wrapText="1"/>
    </xf>
    <xf numFmtId="0" fontId="19" fillId="0" borderId="19" xfId="0" applyFont="1" applyBorder="1" applyAlignment="1">
      <alignment horizontal="centerContinuous" vertical="center" wrapText="1"/>
    </xf>
    <xf numFmtId="0" fontId="19" fillId="0" borderId="20" xfId="0" applyFont="1" applyBorder="1" applyAlignment="1">
      <alignment horizontal="centerContinuous" vertical="center" wrapText="1"/>
    </xf>
    <xf numFmtId="0" fontId="19" fillId="0" borderId="21" xfId="0" applyFont="1" applyBorder="1" applyAlignment="1">
      <alignment horizontal="centerContinuous" vertical="center" wrapText="1"/>
    </xf>
    <xf numFmtId="0" fontId="20" fillId="0" borderId="18" xfId="0" applyFont="1" applyBorder="1" applyAlignment="1">
      <alignment horizontal="centerContinuous" vertical="center" wrapText="1"/>
    </xf>
    <xf numFmtId="0" fontId="20" fillId="0" borderId="19" xfId="0" applyFont="1" applyBorder="1" applyAlignment="1">
      <alignment horizontal="centerContinuous" vertical="center" wrapText="1"/>
    </xf>
    <xf numFmtId="0" fontId="20" fillId="0" borderId="20" xfId="0" applyFont="1" applyBorder="1" applyAlignment="1">
      <alignment horizontal="centerContinuous" vertical="center" wrapText="1"/>
    </xf>
    <xf numFmtId="0" fontId="20" fillId="0" borderId="21" xfId="0" applyFont="1" applyBorder="1" applyAlignment="1">
      <alignment horizontal="centerContinuous" vertical="center" wrapText="1"/>
    </xf>
    <xf numFmtId="0" fontId="1" fillId="3" borderId="22" xfId="0" applyFont="1" applyFill="1" applyBorder="1" applyAlignment="1">
      <alignment horizontal="centerContinuous" vertical="center" wrapText="1"/>
    </xf>
    <xf numFmtId="0" fontId="1" fillId="3" borderId="23" xfId="0" applyFont="1" applyFill="1" applyBorder="1" applyAlignment="1">
      <alignment horizontal="centerContinuous" vertical="center" wrapText="1"/>
    </xf>
    <xf numFmtId="0" fontId="1" fillId="3" borderId="24" xfId="0" applyFont="1" applyFill="1" applyBorder="1" applyAlignment="1">
      <alignment horizontal="centerContinuous" vertical="center" wrapText="1"/>
    </xf>
    <xf numFmtId="0" fontId="21" fillId="0" borderId="6" xfId="0" applyFont="1" applyBorder="1" applyAlignment="1">
      <alignment horizontal="left" vertical="center"/>
    </xf>
    <xf numFmtId="0" fontId="23" fillId="0" borderId="7" xfId="0" applyFont="1" applyBorder="1" applyAlignment="1">
      <alignment horizontal="center" vertical="center" wrapText="1"/>
    </xf>
    <xf numFmtId="0" fontId="24" fillId="0" borderId="0" xfId="0" applyFont="1" applyAlignment="1">
      <alignment horizontal="center" vertical="center" wrapText="1"/>
    </xf>
    <xf numFmtId="0" fontId="21" fillId="0" borderId="26" xfId="0" applyFont="1" applyBorder="1" applyAlignment="1">
      <alignment horizontal="left" vertical="center"/>
    </xf>
    <xf numFmtId="0" fontId="23" fillId="0" borderId="28" xfId="0" applyFont="1" applyBorder="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1" fillId="0" borderId="16" xfId="0" applyFont="1" applyBorder="1" applyAlignment="1">
      <alignment horizontal="left" vertical="center"/>
    </xf>
    <xf numFmtId="0" fontId="23" fillId="0" borderId="17" xfId="0" applyFont="1" applyBorder="1" applyAlignment="1">
      <alignment horizontal="center" vertical="center" wrapText="1"/>
    </xf>
    <xf numFmtId="0" fontId="27" fillId="0" borderId="0" xfId="0" applyFont="1" applyAlignment="1">
      <alignment horizontal="center"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22" fillId="0" borderId="27" xfId="0" applyFont="1" applyBorder="1" applyAlignment="1">
      <alignment horizontal="left" vertical="center" wrapText="1"/>
    </xf>
    <xf numFmtId="0" fontId="8" fillId="0" borderId="14" xfId="0" applyFont="1" applyBorder="1" applyAlignment="1">
      <alignment horizontal="left" vertical="center" wrapText="1"/>
    </xf>
    <xf numFmtId="0" fontId="8" fillId="0" borderId="15" xfId="0" applyFont="1" applyBorder="1" applyAlignment="1">
      <alignment horizontal="left" vertical="center" wrapText="1"/>
    </xf>
    <xf numFmtId="0" fontId="14" fillId="0" borderId="0" xfId="0" applyFont="1" applyAlignment="1">
      <alignment horizontal="center" vertical="center" wrapText="1"/>
    </xf>
    <xf numFmtId="0" fontId="22" fillId="0" borderId="25" xfId="0" applyFont="1" applyBorder="1" applyAlignment="1">
      <alignment horizontal="left" vertical="center" wrapText="1"/>
    </xf>
    <xf numFmtId="0" fontId="22" fillId="0" borderId="29" xfId="0" applyFont="1" applyBorder="1" applyAlignment="1">
      <alignment horizontal="left" vertical="center" wrapText="1"/>
    </xf>
  </cellXfs>
  <cellStyles count="1">
    <cellStyle name="Normal" xfId="0" builtinId="0"/>
  </cellStyles>
  <dxfs count="5">
    <dxf>
      <font>
        <b/>
        <i val="0"/>
        <color theme="0"/>
      </font>
      <fill>
        <patternFill>
          <bgColor theme="0" tint="-0.499984740745262"/>
        </patternFill>
      </fill>
    </dxf>
    <dxf>
      <font>
        <b/>
        <i val="0"/>
        <color theme="0"/>
      </font>
      <fill>
        <patternFill>
          <bgColor rgb="FF00B050"/>
        </patternFill>
      </fill>
    </dxf>
    <dxf>
      <font>
        <b/>
        <i val="0"/>
        <color rgb="FFFF0000"/>
      </font>
      <fill>
        <patternFill patternType="none">
          <bgColor auto="1"/>
        </patternFill>
      </fill>
    </dxf>
    <dxf>
      <font>
        <b/>
        <i val="0"/>
        <color theme="1" tint="0.34998626667073579"/>
      </font>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5"/>
  <sheetViews>
    <sheetView tabSelected="1" zoomScaleNormal="100" workbookViewId="0"/>
  </sheetViews>
  <sheetFormatPr baseColWidth="10" defaultColWidth="11.44140625" defaultRowHeight="14.4" outlineLevelCol="1" x14ac:dyDescent="0.3"/>
  <cols>
    <col min="1" max="1" width="3.5546875" style="2" bestFit="1" customWidth="1"/>
    <col min="2" max="2" width="16.5546875" style="2" customWidth="1"/>
    <col min="3" max="3" width="55" style="2" customWidth="1"/>
    <col min="4" max="5" width="10.21875" style="2" customWidth="1"/>
    <col min="6" max="6" width="10.77734375" style="2" customWidth="1"/>
    <col min="7" max="9" width="11.44140625" style="2" hidden="1" customWidth="1" outlineLevel="1"/>
    <col min="10" max="10" width="3.5546875" style="2" bestFit="1" customWidth="1" collapsed="1"/>
    <col min="11" max="11" width="12.5546875" style="2" customWidth="1"/>
    <col min="12" max="12" width="11.77734375" style="2" customWidth="1"/>
    <col min="13" max="13" width="112.21875" style="2" customWidth="1"/>
    <col min="14" max="16384" width="11.44140625" style="2"/>
  </cols>
  <sheetData>
    <row r="1" spans="1:16" ht="31.2" x14ac:dyDescent="0.3">
      <c r="A1" s="1" t="s">
        <v>0</v>
      </c>
      <c r="B1" s="1"/>
      <c r="C1" s="1"/>
      <c r="D1" s="1"/>
      <c r="E1" s="1"/>
      <c r="G1" s="2" t="s">
        <v>1</v>
      </c>
    </row>
    <row r="2" spans="1:16" s="3" customFormat="1" x14ac:dyDescent="0.3">
      <c r="G2" s="3" t="s">
        <v>2</v>
      </c>
      <c r="J2" s="2"/>
      <c r="K2" s="2"/>
      <c r="L2" s="2"/>
      <c r="M2" s="2"/>
    </row>
    <row r="3" spans="1:16" ht="28.8" x14ac:dyDescent="0.3">
      <c r="A3" s="4" t="s">
        <v>3</v>
      </c>
      <c r="B3" s="5"/>
      <c r="C3" s="5"/>
      <c r="D3" s="5"/>
      <c r="E3" s="5"/>
      <c r="N3" s="3"/>
      <c r="O3" s="3"/>
      <c r="P3" s="3"/>
    </row>
    <row r="4" spans="1:16" s="3" customFormat="1" ht="15" thickBot="1" x14ac:dyDescent="0.35">
      <c r="A4" s="6"/>
      <c r="B4" s="7"/>
      <c r="C4" s="7"/>
      <c r="J4" s="2"/>
      <c r="K4" s="2"/>
      <c r="L4" s="2"/>
      <c r="M4" s="2"/>
    </row>
    <row r="5" spans="1:16" ht="28.2" thickBot="1" x14ac:dyDescent="0.35">
      <c r="D5" s="8" t="s">
        <v>4</v>
      </c>
      <c r="E5" s="9" t="s">
        <v>5</v>
      </c>
      <c r="F5" s="10" t="s">
        <v>6</v>
      </c>
      <c r="N5" s="3"/>
      <c r="O5" s="3"/>
      <c r="P5" s="3"/>
    </row>
    <row r="6" spans="1:16" ht="36.6" x14ac:dyDescent="0.3">
      <c r="A6" s="11" t="s">
        <v>7</v>
      </c>
      <c r="B6" s="59" t="s">
        <v>8</v>
      </c>
      <c r="C6" s="60"/>
      <c r="D6" s="12"/>
      <c r="E6" s="13"/>
      <c r="F6" s="14" t="str">
        <f>IF(AND(D6="",E6=""),"à renseigner",IF(AND(D6="x",E6="x"),"Saisie incorrecte","RAS"))</f>
        <v>à renseigner</v>
      </c>
      <c r="H6" s="15">
        <f>IF(E6="x",1,0)</f>
        <v>0</v>
      </c>
      <c r="I6" s="16" t="s">
        <v>9</v>
      </c>
      <c r="N6" s="3"/>
      <c r="O6" s="3"/>
      <c r="P6" s="3"/>
    </row>
    <row r="7" spans="1:16" ht="36.6" x14ac:dyDescent="0.3">
      <c r="A7" s="17" t="s">
        <v>10</v>
      </c>
      <c r="B7" s="57" t="s">
        <v>11</v>
      </c>
      <c r="C7" s="58"/>
      <c r="D7" s="18"/>
      <c r="E7" s="19"/>
      <c r="F7" s="14" t="str">
        <f t="shared" ref="F7:F25" si="0">IF(AND(D7="",E7=""),"à renseigner",IF(AND(D7="x",E7="x"),"Saisie incorrecte","RAS"))</f>
        <v>à renseigner</v>
      </c>
      <c r="G7" s="15">
        <f>IF(D7="x",1,0)</f>
        <v>0</v>
      </c>
      <c r="I7" s="16" t="s">
        <v>9</v>
      </c>
      <c r="N7" s="3"/>
      <c r="O7" s="3"/>
      <c r="P7" s="3"/>
    </row>
    <row r="8" spans="1:16" ht="28.8" x14ac:dyDescent="0.3">
      <c r="A8" s="17" t="s">
        <v>12</v>
      </c>
      <c r="B8" s="57" t="s">
        <v>13</v>
      </c>
      <c r="C8" s="58"/>
      <c r="D8" s="18"/>
      <c r="E8" s="19"/>
      <c r="F8" s="14" t="str">
        <f t="shared" si="0"/>
        <v>à renseigner</v>
      </c>
      <c r="H8" s="15">
        <f>IF(E8="x",1,0)</f>
        <v>0</v>
      </c>
      <c r="I8" s="20" t="s">
        <v>9</v>
      </c>
      <c r="N8" s="3"/>
      <c r="O8" s="3"/>
      <c r="P8" s="3"/>
    </row>
    <row r="9" spans="1:16" ht="28.8" x14ac:dyDescent="0.3">
      <c r="A9" s="17" t="s">
        <v>14</v>
      </c>
      <c r="B9" s="57" t="s">
        <v>15</v>
      </c>
      <c r="C9" s="58"/>
      <c r="D9" s="18"/>
      <c r="E9" s="19"/>
      <c r="F9" s="14" t="str">
        <f t="shared" si="0"/>
        <v>à renseigner</v>
      </c>
      <c r="H9" s="15">
        <f>IF(E9="x",1,0)</f>
        <v>0</v>
      </c>
      <c r="I9" s="20" t="s">
        <v>9</v>
      </c>
      <c r="N9" s="3"/>
      <c r="O9" s="3"/>
      <c r="P9" s="3"/>
    </row>
    <row r="10" spans="1:16" ht="36.6" x14ac:dyDescent="0.3">
      <c r="A10" s="17" t="s">
        <v>16</v>
      </c>
      <c r="B10" s="57" t="s">
        <v>17</v>
      </c>
      <c r="C10" s="58"/>
      <c r="D10" s="18"/>
      <c r="E10" s="19"/>
      <c r="F10" s="14" t="str">
        <f t="shared" si="0"/>
        <v>à renseigner</v>
      </c>
      <c r="G10" s="15">
        <f>IF(D10="x",1,0)</f>
        <v>0</v>
      </c>
      <c r="I10" s="16" t="s">
        <v>9</v>
      </c>
      <c r="N10" s="3"/>
      <c r="O10" s="3"/>
      <c r="P10" s="3"/>
    </row>
    <row r="11" spans="1:16" ht="28.8" x14ac:dyDescent="0.3">
      <c r="A11" s="17" t="s">
        <v>18</v>
      </c>
      <c r="B11" s="57" t="s">
        <v>19</v>
      </c>
      <c r="C11" s="58"/>
      <c r="D11" s="18"/>
      <c r="E11" s="19"/>
      <c r="F11" s="14" t="str">
        <f t="shared" si="0"/>
        <v>à renseigner</v>
      </c>
      <c r="H11" s="15">
        <f>IF(E11="x",1,0)</f>
        <v>0</v>
      </c>
      <c r="I11" s="20" t="s">
        <v>9</v>
      </c>
      <c r="N11" s="3"/>
      <c r="O11" s="3"/>
      <c r="P11" s="3"/>
    </row>
    <row r="12" spans="1:16" ht="28.8" x14ac:dyDescent="0.3">
      <c r="A12" s="17" t="s">
        <v>20</v>
      </c>
      <c r="B12" s="57" t="s">
        <v>21</v>
      </c>
      <c r="C12" s="58"/>
      <c r="D12" s="18"/>
      <c r="E12" s="19"/>
      <c r="F12" s="14" t="str">
        <f t="shared" si="0"/>
        <v>à renseigner</v>
      </c>
      <c r="G12" s="15">
        <f>IF(D12="x",1,0)</f>
        <v>0</v>
      </c>
      <c r="I12" s="20" t="s">
        <v>9</v>
      </c>
      <c r="N12" s="3"/>
      <c r="O12" s="3"/>
      <c r="P12" s="3"/>
    </row>
    <row r="13" spans="1:16" ht="36.6" x14ac:dyDescent="0.3">
      <c r="A13" s="17" t="s">
        <v>22</v>
      </c>
      <c r="B13" s="57" t="s">
        <v>23</v>
      </c>
      <c r="C13" s="58"/>
      <c r="D13" s="18"/>
      <c r="E13" s="19"/>
      <c r="F13" s="14" t="str">
        <f t="shared" si="0"/>
        <v>à renseigner</v>
      </c>
      <c r="H13" s="15">
        <f>IF(E13="x",1,0)</f>
        <v>0</v>
      </c>
      <c r="I13" s="16" t="s">
        <v>9</v>
      </c>
      <c r="N13" s="3"/>
      <c r="O13" s="3"/>
      <c r="P13" s="3"/>
    </row>
    <row r="14" spans="1:16" ht="36.6" x14ac:dyDescent="0.3">
      <c r="A14" s="17" t="s">
        <v>24</v>
      </c>
      <c r="B14" s="57" t="s">
        <v>25</v>
      </c>
      <c r="C14" s="58"/>
      <c r="D14" s="18"/>
      <c r="E14" s="19"/>
      <c r="F14" s="14" t="str">
        <f t="shared" si="0"/>
        <v>à renseigner</v>
      </c>
      <c r="H14" s="15">
        <f>IF(E14="x",1,0)</f>
        <v>0</v>
      </c>
      <c r="I14" s="16" t="s">
        <v>9</v>
      </c>
      <c r="N14" s="3"/>
      <c r="O14" s="3"/>
      <c r="P14" s="3"/>
    </row>
    <row r="15" spans="1:16" ht="56.4" x14ac:dyDescent="0.3">
      <c r="A15" s="17" t="s">
        <v>26</v>
      </c>
      <c r="B15" s="57" t="s">
        <v>27</v>
      </c>
      <c r="C15" s="58"/>
      <c r="D15" s="18"/>
      <c r="E15" s="19"/>
      <c r="F15" s="14" t="str">
        <f t="shared" si="0"/>
        <v>à renseigner</v>
      </c>
      <c r="G15" s="15">
        <f>IF(D15="x",1,0)</f>
        <v>0</v>
      </c>
      <c r="I15" s="56" t="s">
        <v>9</v>
      </c>
      <c r="N15" s="3"/>
      <c r="O15" s="3"/>
      <c r="P15" s="3"/>
    </row>
    <row r="16" spans="1:16" ht="28.8" x14ac:dyDescent="0.3">
      <c r="A16" s="17" t="s">
        <v>28</v>
      </c>
      <c r="B16" s="57" t="s">
        <v>29</v>
      </c>
      <c r="C16" s="58"/>
      <c r="D16" s="18"/>
      <c r="E16" s="19"/>
      <c r="F16" s="14" t="str">
        <f t="shared" si="0"/>
        <v>à renseigner</v>
      </c>
      <c r="G16" s="15">
        <f>IF(D16="x",1,0)</f>
        <v>0</v>
      </c>
      <c r="I16" s="20" t="s">
        <v>9</v>
      </c>
      <c r="N16" s="3"/>
      <c r="O16" s="3"/>
      <c r="P16" s="3"/>
    </row>
    <row r="17" spans="1:16" ht="28.8" x14ac:dyDescent="0.3">
      <c r="A17" s="17" t="s">
        <v>30</v>
      </c>
      <c r="B17" s="57" t="s">
        <v>31</v>
      </c>
      <c r="C17" s="58"/>
      <c r="D17" s="18"/>
      <c r="E17" s="19"/>
      <c r="F17" s="14" t="str">
        <f t="shared" si="0"/>
        <v>à renseigner</v>
      </c>
      <c r="H17" s="15">
        <f>IF(E17="x",1,0)</f>
        <v>0</v>
      </c>
      <c r="I17" s="20" t="s">
        <v>9</v>
      </c>
      <c r="N17" s="3"/>
      <c r="O17" s="3"/>
      <c r="P17" s="3"/>
    </row>
    <row r="18" spans="1:16" ht="36.6" x14ac:dyDescent="0.3">
      <c r="A18" s="17" t="s">
        <v>32</v>
      </c>
      <c r="B18" s="57" t="s">
        <v>33</v>
      </c>
      <c r="C18" s="58"/>
      <c r="D18" s="18"/>
      <c r="E18" s="19"/>
      <c r="F18" s="14" t="str">
        <f t="shared" si="0"/>
        <v>à renseigner</v>
      </c>
      <c r="H18" s="15">
        <f>IF(E18="x",1,0)</f>
        <v>0</v>
      </c>
      <c r="I18" s="16" t="s">
        <v>9</v>
      </c>
      <c r="N18" s="3"/>
      <c r="O18" s="3"/>
      <c r="P18" s="3"/>
    </row>
    <row r="19" spans="1:16" ht="36.6" x14ac:dyDescent="0.3">
      <c r="A19" s="17" t="s">
        <v>34</v>
      </c>
      <c r="B19" s="57" t="s">
        <v>35</v>
      </c>
      <c r="C19" s="58"/>
      <c r="D19" s="18"/>
      <c r="E19" s="19"/>
      <c r="F19" s="14" t="str">
        <f t="shared" si="0"/>
        <v>à renseigner</v>
      </c>
      <c r="G19" s="15">
        <f>IF(D19="x",1,0)</f>
        <v>0</v>
      </c>
      <c r="I19" s="16" t="s">
        <v>9</v>
      </c>
      <c r="N19" s="3"/>
      <c r="O19" s="3"/>
      <c r="P19" s="3"/>
    </row>
    <row r="20" spans="1:16" ht="36.6" x14ac:dyDescent="0.3">
      <c r="A20" s="17" t="s">
        <v>36</v>
      </c>
      <c r="B20" s="57" t="s">
        <v>37</v>
      </c>
      <c r="C20" s="58"/>
      <c r="D20" s="18"/>
      <c r="E20" s="19"/>
      <c r="F20" s="14" t="str">
        <f t="shared" si="0"/>
        <v>à renseigner</v>
      </c>
      <c r="H20" s="15">
        <f>IF(E20="x",1,0)</f>
        <v>0</v>
      </c>
      <c r="I20" s="16" t="s">
        <v>9</v>
      </c>
      <c r="N20" s="3"/>
      <c r="O20" s="3"/>
      <c r="P20" s="3"/>
    </row>
    <row r="21" spans="1:16" ht="36.6" x14ac:dyDescent="0.3">
      <c r="A21" s="17" t="s">
        <v>38</v>
      </c>
      <c r="B21" s="57" t="s">
        <v>39</v>
      </c>
      <c r="C21" s="58"/>
      <c r="D21" s="18"/>
      <c r="E21" s="19"/>
      <c r="F21" s="14" t="str">
        <f t="shared" si="0"/>
        <v>à renseigner</v>
      </c>
      <c r="H21" s="15">
        <f>IF(E21="x",1,0)</f>
        <v>0</v>
      </c>
      <c r="I21" s="16" t="s">
        <v>9</v>
      </c>
      <c r="N21" s="3"/>
      <c r="O21" s="3"/>
      <c r="P21" s="3"/>
    </row>
    <row r="22" spans="1:16" ht="36.6" x14ac:dyDescent="0.3">
      <c r="A22" s="17" t="s">
        <v>40</v>
      </c>
      <c r="B22" s="57" t="s">
        <v>41</v>
      </c>
      <c r="C22" s="58"/>
      <c r="D22" s="18"/>
      <c r="E22" s="19"/>
      <c r="F22" s="14" t="str">
        <f t="shared" si="0"/>
        <v>à renseigner</v>
      </c>
      <c r="H22" s="15">
        <f>IF(E22="x",1,0)</f>
        <v>0</v>
      </c>
      <c r="I22" s="16" t="s">
        <v>9</v>
      </c>
      <c r="N22" s="3"/>
      <c r="O22" s="3"/>
      <c r="P22" s="3"/>
    </row>
    <row r="23" spans="1:16" ht="56.4" x14ac:dyDescent="0.3">
      <c r="A23" s="17" t="s">
        <v>42</v>
      </c>
      <c r="B23" s="57" t="s">
        <v>43</v>
      </c>
      <c r="C23" s="58"/>
      <c r="D23" s="18"/>
      <c r="E23" s="19"/>
      <c r="F23" s="14" t="str">
        <f t="shared" si="0"/>
        <v>à renseigner</v>
      </c>
      <c r="G23" s="15">
        <f>IF(D23="x",1,0)</f>
        <v>0</v>
      </c>
      <c r="I23" s="56" t="s">
        <v>9</v>
      </c>
      <c r="N23" s="3"/>
      <c r="O23" s="3"/>
      <c r="P23" s="3"/>
    </row>
    <row r="24" spans="1:16" ht="28.8" x14ac:dyDescent="0.3">
      <c r="A24" s="17" t="s">
        <v>44</v>
      </c>
      <c r="B24" s="57" t="s">
        <v>45</v>
      </c>
      <c r="C24" s="58"/>
      <c r="D24" s="18"/>
      <c r="E24" s="19"/>
      <c r="F24" s="14" t="str">
        <f t="shared" si="0"/>
        <v>à renseigner</v>
      </c>
      <c r="G24" s="15">
        <f>IF(D24="x",1,0)</f>
        <v>0</v>
      </c>
      <c r="I24" s="20" t="s">
        <v>9</v>
      </c>
      <c r="N24" s="3"/>
      <c r="O24" s="3"/>
      <c r="P24" s="3"/>
    </row>
    <row r="25" spans="1:16" ht="37.200000000000003" thickBot="1" x14ac:dyDescent="0.35">
      <c r="A25" s="21" t="s">
        <v>46</v>
      </c>
      <c r="B25" s="62" t="s">
        <v>47</v>
      </c>
      <c r="C25" s="63"/>
      <c r="D25" s="22"/>
      <c r="E25" s="23"/>
      <c r="F25" s="14" t="str">
        <f t="shared" si="0"/>
        <v>à renseigner</v>
      </c>
      <c r="G25" s="15">
        <f>IF(D25="x",1,0)</f>
        <v>0</v>
      </c>
      <c r="I25" s="16" t="s">
        <v>9</v>
      </c>
      <c r="N25" s="3"/>
      <c r="O25" s="3"/>
      <c r="P25" s="3"/>
    </row>
    <row r="26" spans="1:16" s="3" customFormat="1" x14ac:dyDescent="0.3">
      <c r="F26" s="14" t="str">
        <f>IF(COUNTIF(F6:F25,"RAS")=20,"OK","A finaliser")</f>
        <v>A finaliser</v>
      </c>
      <c r="J26" s="2"/>
      <c r="K26" s="2"/>
      <c r="L26" s="2"/>
      <c r="M26" s="2"/>
    </row>
    <row r="27" spans="1:16" ht="21" x14ac:dyDescent="0.3">
      <c r="A27" s="24"/>
      <c r="B27" s="25"/>
      <c r="C27" s="25" t="s">
        <v>48</v>
      </c>
      <c r="D27" s="64" t="str">
        <f>IF(F26="OK",SUM(G6:H25),"A finaliser")</f>
        <v>A finaliser</v>
      </c>
      <c r="E27" s="64"/>
    </row>
    <row r="28" spans="1:16" s="26" customFormat="1" ht="12" x14ac:dyDescent="0.3"/>
    <row r="29" spans="1:16" ht="16.2" thickBot="1" x14ac:dyDescent="0.35">
      <c r="A29" s="27"/>
      <c r="B29" s="27" t="s">
        <v>49</v>
      </c>
      <c r="C29" s="27"/>
      <c r="D29" s="27"/>
      <c r="E29" s="27"/>
      <c r="F29" s="27"/>
    </row>
    <row r="30" spans="1:16" ht="37.200000000000003" thickBot="1" x14ac:dyDescent="0.35">
      <c r="A30" s="28" t="str">
        <f>IF($F$26="OK","Moins de 5 points"," ")</f>
        <v xml:space="preserve"> </v>
      </c>
      <c r="B30" s="28"/>
      <c r="C30" s="29" t="str">
        <f>IF($F$26="OK","Vous êtes trop tolérant ou agressif en cas d'erreurs. Cela peut engendrer dans votre service du laisser-aller ou à l'inverse, un climat de défiance, et pousser vos collaborateurs à prendre peu d'initiatives."," ")</f>
        <v xml:space="preserve"> </v>
      </c>
      <c r="D30" s="30"/>
      <c r="E30" s="30"/>
      <c r="F30" s="31"/>
      <c r="I30" s="16" t="s">
        <v>9</v>
      </c>
    </row>
    <row r="31" spans="1:16" ht="37.200000000000003" thickBot="1" x14ac:dyDescent="0.35">
      <c r="A31" s="32" t="str">
        <f>IF($F$26="OK","De 6 à 10 points"," ")</f>
        <v xml:space="preserve"> </v>
      </c>
      <c r="B31" s="32"/>
      <c r="C31" s="33" t="str">
        <f>IF($F$26="OK","Aborder un collaborateur à la suite d'une erreur est difficile pour vous. Trouvez le positionnement juste. Traitez l'erreur comme un problème à résoudre dont il convient d'analyser les causes profondes."," ")</f>
        <v xml:space="preserve"> </v>
      </c>
      <c r="D31" s="34"/>
      <c r="E31" s="34"/>
      <c r="F31" s="35"/>
      <c r="I31" s="16" t="s">
        <v>9</v>
      </c>
    </row>
    <row r="32" spans="1:16" ht="37.200000000000003" thickBot="1" x14ac:dyDescent="0.35">
      <c r="A32" s="36" t="str">
        <f>IF($F$26="OK","De 11 à 15 points"," ")</f>
        <v xml:space="preserve"> </v>
      </c>
      <c r="B32" s="36"/>
      <c r="C32" s="37" t="str">
        <f>IF($F$26="OK","Vous comprenez bien comment il convient de réagir pour traiter les erreurs."," ")</f>
        <v xml:space="preserve"> </v>
      </c>
      <c r="D32" s="38"/>
      <c r="E32" s="38"/>
      <c r="F32" s="39"/>
      <c r="I32" s="16" t="s">
        <v>9</v>
      </c>
    </row>
    <row r="33" spans="1:9" ht="37.200000000000003" thickBot="1" x14ac:dyDescent="0.35">
      <c r="A33" s="40" t="str">
        <f>IF($F$26="OK","De 16 à 20 points"," ")</f>
        <v xml:space="preserve"> </v>
      </c>
      <c r="B33" s="40"/>
      <c r="C33" s="41" t="str">
        <f>IF($F$26="OK","Vous montrez que vous savez utiliser les erreurs pour améliorer le fonctionnement de votre unité et accroître l'efficacité de vos collaborateurs."," ")</f>
        <v xml:space="preserve"> </v>
      </c>
      <c r="D33" s="42"/>
      <c r="E33" s="42"/>
      <c r="F33" s="43"/>
      <c r="I33" s="16" t="s">
        <v>9</v>
      </c>
    </row>
    <row r="34" spans="1:9" ht="15" thickBot="1" x14ac:dyDescent="0.35"/>
    <row r="35" spans="1:9" ht="15" thickBot="1" x14ac:dyDescent="0.35">
      <c r="A35" s="44" t="s">
        <v>50</v>
      </c>
      <c r="B35" s="45"/>
      <c r="C35" s="45"/>
      <c r="D35" s="45"/>
      <c r="E35" s="45"/>
      <c r="F35" s="46"/>
    </row>
    <row r="36" spans="1:9" ht="46.2" x14ac:dyDescent="0.3">
      <c r="A36" s="47" t="s">
        <v>7</v>
      </c>
      <c r="B36" s="65" t="str">
        <f>IF($F$26="OK","Ne pas traiter les erreurs, c'est le risque de les voir se reproduire. La discuter avec son collaborateur pour prendre les mesures nécessaires, c'est traiter le problème suffisamment tôt pour éviter la dégradation des relations humaines.","")</f>
        <v/>
      </c>
      <c r="C36" s="65"/>
      <c r="D36" s="65"/>
      <c r="E36" s="65"/>
      <c r="F36" s="48" t="str">
        <f>IF($F$26="OK","D'accord","")</f>
        <v/>
      </c>
      <c r="I36" s="49" t="s">
        <v>9</v>
      </c>
    </row>
    <row r="37" spans="1:9" ht="23.4" x14ac:dyDescent="0.3">
      <c r="A37" s="50" t="s">
        <v>10</v>
      </c>
      <c r="B37" s="61" t="str">
        <f>IF($F$26="OK","Oui, des erreurs qui se répètent, deviennent potentiellement des fautes, et donc à sanction.","")</f>
        <v/>
      </c>
      <c r="C37" s="61"/>
      <c r="D37" s="61"/>
      <c r="E37" s="61"/>
      <c r="F37" s="51" t="str">
        <f>IF($F$26="OK","D'accord","")</f>
        <v/>
      </c>
      <c r="I37" s="52" t="s">
        <v>9</v>
      </c>
    </row>
    <row r="38" spans="1:9" ht="23.4" x14ac:dyDescent="0.3">
      <c r="A38" s="50" t="s">
        <v>12</v>
      </c>
      <c r="B38" s="61" t="str">
        <f>IF($F$26="OK","Non, il s'agit bien du droit à l'erreur et non répétée.","")</f>
        <v/>
      </c>
      <c r="C38" s="61"/>
      <c r="D38" s="61"/>
      <c r="E38" s="61"/>
      <c r="F38" s="51" t="str">
        <f>IF($F$26="OK","Pas d'accord","")</f>
        <v/>
      </c>
      <c r="I38" s="52" t="s">
        <v>9</v>
      </c>
    </row>
    <row r="39" spans="1:9" ht="33.6" x14ac:dyDescent="0.3">
      <c r="A39" s="50" t="s">
        <v>14</v>
      </c>
      <c r="B39" s="61" t="str">
        <f>IF($F$26="OK","La personne qui se sent en faute, coincée, est enfoncée encore plus dans son erreur. Elle va chercher des échappatoires, renvoyer la responsabilité sur d'autres ou sur vous-même.","")</f>
        <v/>
      </c>
      <c r="C39" s="61"/>
      <c r="D39" s="61"/>
      <c r="E39" s="61"/>
      <c r="F39" s="51" t="str">
        <f>IF($F$26="OK","Pas d'accord","")</f>
        <v/>
      </c>
      <c r="I39" s="53" t="s">
        <v>9</v>
      </c>
    </row>
    <row r="40" spans="1:9" ht="33.6" x14ac:dyDescent="0.3">
      <c r="A40" s="50" t="s">
        <v>16</v>
      </c>
      <c r="B40" s="61" t="str">
        <f>IF($F$26="OK","Oui, une erreur analysée, traitée, voire debrieffée permet d'accroître la compétence des collaborateurs et d'augmenter la performance du service.","")</f>
        <v/>
      </c>
      <c r="C40" s="61"/>
      <c r="D40" s="61"/>
      <c r="E40" s="61"/>
      <c r="F40" s="51" t="str">
        <f>IF($F$26="OK","D'accord","")</f>
        <v/>
      </c>
      <c r="I40" s="53" t="s">
        <v>9</v>
      </c>
    </row>
    <row r="41" spans="1:9" ht="33.6" x14ac:dyDescent="0.3">
      <c r="A41" s="50" t="s">
        <v>18</v>
      </c>
      <c r="B41" s="61" t="str">
        <f>IF($F$26="OK","Le risque est que les collaborateurs, par peur de la sanction, cachent les erreurs ou ne prennent plus d'initiative.","")</f>
        <v/>
      </c>
      <c r="C41" s="61"/>
      <c r="D41" s="61"/>
      <c r="E41" s="61"/>
      <c r="F41" s="51" t="str">
        <f>IF($F$26="OK","Pas d'accord","")</f>
        <v/>
      </c>
      <c r="I41" s="53" t="s">
        <v>9</v>
      </c>
    </row>
    <row r="42" spans="1:9" ht="23.4" x14ac:dyDescent="0.3">
      <c r="A42" s="50" t="s">
        <v>20</v>
      </c>
      <c r="B42" s="61" t="str">
        <f>IF($F$26="OK","Vrai, c'est un des risques.","")</f>
        <v/>
      </c>
      <c r="C42" s="61"/>
      <c r="D42" s="61"/>
      <c r="E42" s="61"/>
      <c r="F42" s="51" t="str">
        <f>IF($F$26="OK","D'accord","")</f>
        <v/>
      </c>
      <c r="I42" s="52" t="s">
        <v>9</v>
      </c>
    </row>
    <row r="43" spans="1:9" ht="33.6" x14ac:dyDescent="0.3">
      <c r="A43" s="50" t="s">
        <v>22</v>
      </c>
      <c r="B43" s="61" t="str">
        <f>IF($F$26="OK","La perte de temps serait trop importante et les relations entre la hiérarchie et les collaborateurs risquent de se dégrader.","")</f>
        <v/>
      </c>
      <c r="C43" s="61"/>
      <c r="D43" s="61"/>
      <c r="E43" s="61"/>
      <c r="F43" s="51" t="str">
        <f>IF($F$26="OK","Pas d'accord","")</f>
        <v/>
      </c>
      <c r="I43" s="53" t="s">
        <v>9</v>
      </c>
    </row>
    <row r="44" spans="1:9" ht="23.4" x14ac:dyDescent="0.3">
      <c r="A44" s="50" t="s">
        <v>24</v>
      </c>
      <c r="B44" s="61" t="str">
        <f>IF($F$26="OK","Que penser d'un hiérarchique qui ne reconnaît pas son erreur ?","")</f>
        <v/>
      </c>
      <c r="C44" s="61"/>
      <c r="D44" s="61"/>
      <c r="E44" s="61"/>
      <c r="F44" s="51" t="str">
        <f>IF($F$26="OK","Pas d'accord","")</f>
        <v/>
      </c>
      <c r="I44" s="52" t="s">
        <v>9</v>
      </c>
    </row>
    <row r="45" spans="1:9" ht="33.6" x14ac:dyDescent="0.3">
      <c r="A45" s="50" t="s">
        <v>26</v>
      </c>
      <c r="B45" s="61" t="str">
        <f>IF($F$26="OK","Il s'agit de faire comprendre à la personne l'erreur commise et d'augmenter la fiabilité du travail par l'organisation.","")</f>
        <v/>
      </c>
      <c r="C45" s="61"/>
      <c r="D45" s="61"/>
      <c r="E45" s="61"/>
      <c r="F45" s="51" t="str">
        <f>IF($F$26="OK","D'accord","")</f>
        <v/>
      </c>
      <c r="I45" s="53" t="s">
        <v>9</v>
      </c>
    </row>
    <row r="46" spans="1:9" ht="33.6" x14ac:dyDescent="0.3">
      <c r="A46" s="50" t="s">
        <v>28</v>
      </c>
      <c r="B46" s="61" t="str">
        <f>IF($F$26="OK","A condition que les erreurs soient peu nombreuses sinon le collaborateur risque de se sentir entraîné dans une spirale de l'échec.","")</f>
        <v/>
      </c>
      <c r="C46" s="61"/>
      <c r="D46" s="61"/>
      <c r="E46" s="61"/>
      <c r="F46" s="51" t="str">
        <f>IF($F$26="OK","D'accord","")</f>
        <v/>
      </c>
      <c r="I46" s="53" t="s">
        <v>9</v>
      </c>
    </row>
    <row r="47" spans="1:9" ht="33.6" x14ac:dyDescent="0.3">
      <c r="A47" s="50" t="s">
        <v>30</v>
      </c>
      <c r="B47" s="61" t="str">
        <f>IF($F$26="OK","Non, il peut y avoir des causes organisationnelles ou une mauvaise transmission des informations.","")</f>
        <v/>
      </c>
      <c r="C47" s="61"/>
      <c r="D47" s="61"/>
      <c r="E47" s="61"/>
      <c r="F47" s="51" t="str">
        <f>IF($F$26="OK","Pas d'accord","")</f>
        <v/>
      </c>
      <c r="I47" s="53" t="s">
        <v>9</v>
      </c>
    </row>
    <row r="48" spans="1:9" ht="46.2" x14ac:dyDescent="0.3">
      <c r="A48" s="50" t="s">
        <v>32</v>
      </c>
      <c r="B48" s="61" t="str">
        <f>IF($F$26="OK","La chasse au coupable laisse souvent le problème sans solution, le collaborateur cherchant à se justifier par tous les moyens pour éviter les sanctions. De plus, il y a souvent des co-responsabilités et c'est une perte d'énergie pour l'entreprise.","")</f>
        <v/>
      </c>
      <c r="C48" s="61"/>
      <c r="D48" s="61"/>
      <c r="E48" s="61"/>
      <c r="F48" s="51" t="str">
        <f>IF($F$26="OK","Pas d'accord","")</f>
        <v/>
      </c>
      <c r="I48" s="49" t="s">
        <v>9</v>
      </c>
    </row>
    <row r="49" spans="1:9" ht="23.4" x14ac:dyDescent="0.3">
      <c r="A49" s="50" t="s">
        <v>34</v>
      </c>
      <c r="B49" s="61" t="str">
        <f>IF($F$26="OK","Oui pour perfectionner les actions futures des collaborateurs.","")</f>
        <v/>
      </c>
      <c r="C49" s="61"/>
      <c r="D49" s="61"/>
      <c r="E49" s="61"/>
      <c r="F49" s="51" t="str">
        <f>IF($F$26="OK","D'accord","")</f>
        <v/>
      </c>
      <c r="I49" s="52" t="s">
        <v>9</v>
      </c>
    </row>
    <row r="50" spans="1:9" ht="23.4" x14ac:dyDescent="0.3">
      <c r="A50" s="50" t="s">
        <v>36</v>
      </c>
      <c r="B50" s="61" t="str">
        <f>IF($F$26="OK","Non, ils cherchent avant tout à fuir la sanction.","")</f>
        <v/>
      </c>
      <c r="C50" s="61"/>
      <c r="D50" s="61"/>
      <c r="E50" s="61"/>
      <c r="F50" s="51" t="str">
        <f>IF($F$26="OK","Pas d'accord","")</f>
        <v/>
      </c>
      <c r="I50" s="52" t="s">
        <v>9</v>
      </c>
    </row>
    <row r="51" spans="1:9" ht="23.4" x14ac:dyDescent="0.3">
      <c r="A51" s="50" t="s">
        <v>38</v>
      </c>
      <c r="B51" s="61" t="str">
        <f>IF($F$26="OK","Il vaut mieux lui demander comment faire pour rattraper l'erreur.","")</f>
        <v/>
      </c>
      <c r="C51" s="61"/>
      <c r="D51" s="61"/>
      <c r="E51" s="61"/>
      <c r="F51" s="51" t="str">
        <f>IF($F$26="OK","Pas d'accord","")</f>
        <v/>
      </c>
      <c r="I51" s="52" t="s">
        <v>9</v>
      </c>
    </row>
    <row r="52" spans="1:9" ht="23.4" x14ac:dyDescent="0.3">
      <c r="A52" s="50" t="s">
        <v>40</v>
      </c>
      <c r="B52" s="61" t="str">
        <f>IF($F$26="OK","Non, c'est la fuite devant le problème.","")</f>
        <v/>
      </c>
      <c r="C52" s="61"/>
      <c r="D52" s="61"/>
      <c r="E52" s="61"/>
      <c r="F52" s="51" t="str">
        <f>IF($F$26="OK","Pas d'accord","")</f>
        <v/>
      </c>
      <c r="I52" s="52" t="s">
        <v>9</v>
      </c>
    </row>
    <row r="53" spans="1:9" ht="23.4" x14ac:dyDescent="0.3">
      <c r="A53" s="50" t="s">
        <v>42</v>
      </c>
      <c r="B53" s="61" t="str">
        <f>IF($F$26="OK","Oui, capitaliser sur le partage d'expérience est précieux en entreprise.","")</f>
        <v/>
      </c>
      <c r="C53" s="61"/>
      <c r="D53" s="61"/>
      <c r="E53" s="61"/>
      <c r="F53" s="51" t="str">
        <f>IF($F$26="OK","D'accord","")</f>
        <v/>
      </c>
      <c r="I53" s="52" t="s">
        <v>9</v>
      </c>
    </row>
    <row r="54" spans="1:9" ht="23.4" x14ac:dyDescent="0.3">
      <c r="A54" s="50" t="s">
        <v>44</v>
      </c>
      <c r="B54" s="61" t="str">
        <f>IF($F$26="OK","Oui, par peur de remarques blessantes, de la pression du groupe ou de sanctions.","")</f>
        <v/>
      </c>
      <c r="C54" s="61"/>
      <c r="D54" s="61"/>
      <c r="E54" s="61"/>
      <c r="F54" s="51" t="str">
        <f>IF($F$26="OK","D'accord","")</f>
        <v/>
      </c>
      <c r="I54" s="52" t="s">
        <v>9</v>
      </c>
    </row>
    <row r="55" spans="1:9" ht="34.200000000000003" thickBot="1" x14ac:dyDescent="0.35">
      <c r="A55" s="54" t="s">
        <v>46</v>
      </c>
      <c r="B55" s="66" t="str">
        <f>IF($F$26="OK","Oui, pour sensibiliser le collaborateur, donner du sens, et le traiter comme un adulte et avec respect.","")</f>
        <v/>
      </c>
      <c r="C55" s="66"/>
      <c r="D55" s="66"/>
      <c r="E55" s="66"/>
      <c r="F55" s="55" t="str">
        <f>IF($F$26="OK","D'accord","")</f>
        <v/>
      </c>
      <c r="I55" s="53" t="s">
        <v>9</v>
      </c>
    </row>
  </sheetData>
  <sheetProtection algorithmName="SHA-512" hashValue="BjT9uqiuGhh8ZaXM/lIQ+Y0l27+j8H2Md4+Sm0wJ4Y+EKEKnSaEnyTgjw2Upz8xDy92Urs5e8PYnR4KZXG82hg==" saltValue="H/q0GlqLIzjUIaDLJqRVJw==" spinCount="100000" sheet="1" objects="1" scenarios="1"/>
  <protectedRanges>
    <protectedRange sqref="D6:E25" name="Plage1"/>
  </protectedRanges>
  <mergeCells count="41">
    <mergeCell ref="B51:E51"/>
    <mergeCell ref="B52:E52"/>
    <mergeCell ref="B53:E53"/>
    <mergeCell ref="B54:E54"/>
    <mergeCell ref="B55:E55"/>
    <mergeCell ref="B50:E50"/>
    <mergeCell ref="B39:E39"/>
    <mergeCell ref="B40:E40"/>
    <mergeCell ref="B41:E41"/>
    <mergeCell ref="B42:E42"/>
    <mergeCell ref="B43:E43"/>
    <mergeCell ref="B44:E44"/>
    <mergeCell ref="B45:E45"/>
    <mergeCell ref="B46:E46"/>
    <mergeCell ref="B47:E47"/>
    <mergeCell ref="B48:E48"/>
    <mergeCell ref="B49:E49"/>
    <mergeCell ref="B38:E38"/>
    <mergeCell ref="B18:C18"/>
    <mergeCell ref="B19:C19"/>
    <mergeCell ref="B20:C20"/>
    <mergeCell ref="B21:C21"/>
    <mergeCell ref="B22:C22"/>
    <mergeCell ref="B23:C23"/>
    <mergeCell ref="B24:C24"/>
    <mergeCell ref="B25:C25"/>
    <mergeCell ref="D27:E27"/>
    <mergeCell ref="B36:E36"/>
    <mergeCell ref="B37:E37"/>
    <mergeCell ref="B17:C17"/>
    <mergeCell ref="B6:C6"/>
    <mergeCell ref="B7:C7"/>
    <mergeCell ref="B8:C8"/>
    <mergeCell ref="B9:C9"/>
    <mergeCell ref="B10:C10"/>
    <mergeCell ref="B11:C11"/>
    <mergeCell ref="B12:C12"/>
    <mergeCell ref="B13:C13"/>
    <mergeCell ref="B14:C14"/>
    <mergeCell ref="B15:C15"/>
    <mergeCell ref="B16:C16"/>
  </mergeCells>
  <conditionalFormatting sqref="F6:F25">
    <cfRule type="cellIs" dxfId="4" priority="4" operator="equal">
      <formula>"Saisie incorrecte"</formula>
    </cfRule>
    <cfRule type="cellIs" dxfId="3" priority="5" operator="equal">
      <formula>"RAS"</formula>
    </cfRule>
  </conditionalFormatting>
  <conditionalFormatting sqref="F26">
    <cfRule type="cellIs" dxfId="2" priority="2" operator="equal">
      <formula>"A finaliser"</formula>
    </cfRule>
    <cfRule type="cellIs" dxfId="1" priority="3" operator="equal">
      <formula>"OK"</formula>
    </cfRule>
  </conditionalFormatting>
  <conditionalFormatting sqref="F36:F55">
    <cfRule type="cellIs" dxfId="0" priority="1" operator="equal">
      <formula>"Pas d'accord"</formula>
    </cfRule>
  </conditionalFormatting>
  <dataValidations count="1">
    <dataValidation type="list" allowBlank="1" showInputMessage="1" showErrorMessage="1" error="Renseigner une &quot;x&quot;" sqref="D6:E25" xr:uid="{00000000-0002-0000-0000-000000000000}">
      <formula1>$G$1:$G$3</formula1>
    </dataValidation>
  </dataValidations>
  <printOptions horizontalCentered="1"/>
  <pageMargins left="0.19685039370078741" right="0.19685039370078741" top="0.39370078740157483" bottom="0.78740157480314965" header="0.31496062992125984" footer="0.31496062992125984"/>
  <pageSetup paperSize="9" scale="90" fitToWidth="2" fitToHeight="0" pageOrder="overThenDown" orientation="portrait" r:id="rId1"/>
  <headerFooter>
    <oddHeader>&amp;L&amp;G</oddHeader>
    <oddFooter>&amp;L&amp;8P_18086_006
Autodiagnostic_Gestion de l'erreur&amp;C&amp;8P &amp;P/&amp;N&amp;R&amp;8Rédacteur: Aftral Manager - J. Dano
Source: J.Y. Fournier - Désamorcer les conflits relationnels</oddFooter>
  </headerFooter>
  <colBreaks count="1" manualBreakCount="1">
    <brk id="9" max="1048575" man="1"/>
  </col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Autodiag DIST Relation à erreur</vt:lpstr>
      <vt:lpstr>'Autodiag DIST Relation à erreur'!Zone_d_impression</vt:lpstr>
    </vt:vector>
  </TitlesOfParts>
  <Company>AFT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DANO</dc:creator>
  <cp:lastModifiedBy>Virginie LEFEBVRE</cp:lastModifiedBy>
  <cp:lastPrinted>2022-12-16T10:12:56Z</cp:lastPrinted>
  <dcterms:created xsi:type="dcterms:W3CDTF">2020-11-16T17:34:24Z</dcterms:created>
  <dcterms:modified xsi:type="dcterms:W3CDTF">2022-12-16T10:13:03Z</dcterms:modified>
</cp:coreProperties>
</file>