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43476\Desktop\3\CRNN\crnn\saved_cv\"/>
    </mc:Choice>
  </mc:AlternateContent>
  <xr:revisionPtr revIDLastSave="0" documentId="13_ncr:1_{B7235E68-0E32-4025-9A38-952E950B94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Sheet1!$E$2:$E$39</definedName>
    <definedName name="_xlchart.v1.1" hidden="1">Sheet1!$M$2:$M$11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Q26" i="1"/>
  <c r="Q23" i="1"/>
  <c r="Q22" i="1"/>
  <c r="N27" i="1"/>
  <c r="N26" i="1"/>
  <c r="N23" i="1"/>
  <c r="N22" i="1"/>
  <c r="G27" i="1"/>
  <c r="G26" i="1"/>
  <c r="G23" i="1"/>
  <c r="G22" i="1"/>
  <c r="E27" i="1"/>
  <c r="E26" i="1"/>
  <c r="E23" i="1"/>
  <c r="E22" i="1"/>
  <c r="M22" i="1"/>
  <c r="P27" i="1"/>
  <c r="P26" i="1"/>
  <c r="P22" i="1"/>
  <c r="P23" i="1" s="1"/>
  <c r="O27" i="1"/>
  <c r="O26" i="1"/>
  <c r="M27" i="1"/>
  <c r="M26" i="1"/>
  <c r="M23" i="1"/>
  <c r="L22" i="1"/>
  <c r="L23" i="1"/>
  <c r="K22" i="1"/>
  <c r="K23" i="1"/>
  <c r="K25" i="1" s="1"/>
  <c r="L26" i="1" l="1"/>
  <c r="L27" i="1"/>
  <c r="M25" i="1"/>
  <c r="M28" i="1"/>
  <c r="M29" i="1"/>
  <c r="K24" i="1"/>
  <c r="K27" i="1" s="1"/>
  <c r="K26" i="1" l="1"/>
  <c r="K28" i="1" s="1"/>
  <c r="K29" i="1"/>
  <c r="M24" i="1"/>
  <c r="E24" i="1"/>
  <c r="E25" i="1"/>
  <c r="E29" i="1"/>
  <c r="E28" i="1"/>
  <c r="O22" i="1"/>
  <c r="O23" i="1"/>
  <c r="F26" i="1"/>
  <c r="F27" i="1"/>
  <c r="F22" i="1"/>
  <c r="F23" i="1"/>
  <c r="D23" i="1"/>
  <c r="D27" i="1"/>
  <c r="D22" i="1"/>
  <c r="D26" i="1"/>
  <c r="C27" i="1"/>
  <c r="C24" i="1"/>
  <c r="C23" i="1"/>
  <c r="C25" i="1"/>
  <c r="C29" i="1"/>
  <c r="C22" i="1"/>
  <c r="C26" i="1"/>
  <c r="C28" i="1"/>
</calcChain>
</file>

<file path=xl/sharedStrings.xml><?xml version="1.0" encoding="utf-8"?>
<sst xmlns="http://schemas.openxmlformats.org/spreadsheetml/2006/main" count="81" uniqueCount="60">
  <si>
    <t>0928_231804</t>
    <phoneticPr fontId="1" type="noConversion"/>
  </si>
  <si>
    <t>训练批次</t>
    <phoneticPr fontId="1" type="noConversion"/>
  </si>
  <si>
    <t>accuracy</t>
    <phoneticPr fontId="1" type="noConversion"/>
  </si>
  <si>
    <t>0929_102705</t>
    <phoneticPr fontId="1" type="noConversion"/>
  </si>
  <si>
    <t>0929_112221</t>
  </si>
  <si>
    <t>0929_115439</t>
  </si>
  <si>
    <t>0929_172356</t>
  </si>
  <si>
    <t>0929_182754</t>
  </si>
  <si>
    <t>0929_191646</t>
  </si>
  <si>
    <t>0929_195247</t>
  </si>
  <si>
    <t>0929_213210</t>
  </si>
  <si>
    <t>0929_221559</t>
  </si>
  <si>
    <t>训练编号</t>
    <phoneticPr fontId="1" type="noConversion"/>
  </si>
  <si>
    <t>正确预测的confidence均值</t>
    <phoneticPr fontId="1" type="noConversion"/>
  </si>
  <si>
    <t>epoch数</t>
    <phoneticPr fontId="1" type="noConversion"/>
  </si>
  <si>
    <t>正确预测的confidence标准差</t>
    <phoneticPr fontId="1" type="noConversion"/>
  </si>
  <si>
    <t>1005_105353</t>
  </si>
  <si>
    <t>1005_121951</t>
  </si>
  <si>
    <t>1005_125154</t>
  </si>
  <si>
    <t>1005_132955</t>
  </si>
  <si>
    <t>1005_141353</t>
  </si>
  <si>
    <t>1005_155509</t>
  </si>
  <si>
    <t>1005_220211</t>
  </si>
  <si>
    <t>1005_231614</t>
  </si>
  <si>
    <t>1006_120813</t>
  </si>
  <si>
    <t>1006_123905</t>
  </si>
  <si>
    <t>71..97‘%</t>
    <phoneticPr fontId="1" type="noConversion"/>
  </si>
  <si>
    <t>0930_221235</t>
  </si>
  <si>
    <t>0930_231140</t>
    <phoneticPr fontId="1" type="noConversion"/>
  </si>
  <si>
    <t>1001_205912</t>
  </si>
  <si>
    <t>1001_213933</t>
    <phoneticPr fontId="1" type="noConversion"/>
  </si>
  <si>
    <t>1001_220054</t>
  </si>
  <si>
    <t>1001_224531</t>
  </si>
  <si>
    <t>1001_233315</t>
    <phoneticPr fontId="1" type="noConversion"/>
  </si>
  <si>
    <t>1002_100754</t>
  </si>
  <si>
    <t>1002_105401</t>
  </si>
  <si>
    <t>1002_114727</t>
  </si>
  <si>
    <t>1002_131524</t>
  </si>
  <si>
    <t>1002_214602</t>
  </si>
  <si>
    <t>1002_222419</t>
  </si>
  <si>
    <t>1003_221332</t>
    <phoneticPr fontId="1" type="noConversion"/>
  </si>
  <si>
    <t>1003_230108</t>
  </si>
  <si>
    <t>平均μ</t>
    <phoneticPr fontId="1" type="noConversion"/>
  </si>
  <si>
    <t>标准差σ</t>
    <phoneticPr fontId="1" type="noConversion"/>
  </si>
  <si>
    <t>μ-σ</t>
    <phoneticPr fontId="1" type="noConversion"/>
  </si>
  <si>
    <t>1007_101100</t>
    <phoneticPr fontId="1" type="noConversion"/>
  </si>
  <si>
    <t>1007_104640</t>
  </si>
  <si>
    <t>1007_113848</t>
  </si>
  <si>
    <t>1007_120824</t>
  </si>
  <si>
    <t>1007_130522</t>
  </si>
  <si>
    <t>1007_230057</t>
  </si>
  <si>
    <t>1008_000929</t>
    <phoneticPr fontId="1" type="noConversion"/>
  </si>
  <si>
    <t>1008_105917</t>
    <phoneticPr fontId="1" type="noConversion"/>
  </si>
  <si>
    <t>1008_115131</t>
  </si>
  <si>
    <t>1008_123750</t>
  </si>
  <si>
    <t>1007_133408</t>
    <phoneticPr fontId="1" type="noConversion"/>
  </si>
  <si>
    <t>μ+σ</t>
    <phoneticPr fontId="1" type="noConversion"/>
  </si>
  <si>
    <t>剔除红色数据</t>
    <phoneticPr fontId="1" type="noConversion"/>
  </si>
  <si>
    <t>原始数据</t>
    <phoneticPr fontId="1" type="noConversion"/>
  </si>
  <si>
    <t>gunshot的acc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</si>
</sst>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epoch</a:t>
            </a:r>
            <a:r>
              <a:rPr lang="zh-CN" altLang="en-US"/>
              <a:t>数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0.00%</c:formatCode>
                <c:ptCount val="10"/>
                <c:pt idx="0">
                  <c:v>0.67789999999999995</c:v>
                </c:pt>
                <c:pt idx="1">
                  <c:v>0.74329999999999996</c:v>
                </c:pt>
                <c:pt idx="2">
                  <c:v>0.58430000000000004</c:v>
                </c:pt>
                <c:pt idx="3">
                  <c:v>0.77490000000000003</c:v>
                </c:pt>
                <c:pt idx="4">
                  <c:v>0.74639999999999995</c:v>
                </c:pt>
                <c:pt idx="5">
                  <c:v>0.67459999999999998</c:v>
                </c:pt>
                <c:pt idx="6">
                  <c:v>0.68600000000000005</c:v>
                </c:pt>
                <c:pt idx="7">
                  <c:v>0.78710000000000002</c:v>
                </c:pt>
                <c:pt idx="8">
                  <c:v>0.71519999999999995</c:v>
                </c:pt>
                <c:pt idx="9">
                  <c:v>0.7228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01C-9BD9-5D7E765F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05440"/>
        <c:axId val="1143583328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epoch数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23</c:v>
                </c:pt>
                <c:pt idx="1">
                  <c:v>42</c:v>
                </c:pt>
                <c:pt idx="2">
                  <c:v>15</c:v>
                </c:pt>
                <c:pt idx="3">
                  <c:v>59</c:v>
                </c:pt>
                <c:pt idx="4">
                  <c:v>43</c:v>
                </c:pt>
                <c:pt idx="5">
                  <c:v>26</c:v>
                </c:pt>
                <c:pt idx="6">
                  <c:v>28</c:v>
                </c:pt>
                <c:pt idx="7">
                  <c:v>75</c:v>
                </c:pt>
                <c:pt idx="8">
                  <c:v>31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01C-9BD9-5D7E765F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33312"/>
        <c:axId val="1381243600"/>
      </c:lineChart>
      <c:catAx>
        <c:axId val="138160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583328"/>
        <c:crosses val="autoZero"/>
        <c:auto val="1"/>
        <c:lblAlgn val="ctr"/>
        <c:lblOffset val="100"/>
        <c:noMultiLvlLbl val="0"/>
      </c:catAx>
      <c:valAx>
        <c:axId val="11435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605440"/>
        <c:crosses val="autoZero"/>
        <c:crossBetween val="between"/>
      </c:valAx>
      <c:valAx>
        <c:axId val="138124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33312"/>
        <c:crosses val="max"/>
        <c:crossBetween val="between"/>
      </c:valAx>
      <c:catAx>
        <c:axId val="154263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24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正确预测的</a:t>
            </a:r>
            <a:r>
              <a:rPr lang="en-US" altLang="zh-CN"/>
              <a:t>confidence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正确预测的confidence均值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0.00%</c:formatCode>
                <c:ptCount val="10"/>
                <c:pt idx="0">
                  <c:v>0.40687837500000001</c:v>
                </c:pt>
                <c:pt idx="1">
                  <c:v>0.78221393500000003</c:v>
                </c:pt>
                <c:pt idx="2">
                  <c:v>0.45776649800000002</c:v>
                </c:pt>
                <c:pt idx="3">
                  <c:v>0.77965200800000001</c:v>
                </c:pt>
                <c:pt idx="4">
                  <c:v>0.69389184000000004</c:v>
                </c:pt>
                <c:pt idx="5">
                  <c:v>0.487869204</c:v>
                </c:pt>
                <c:pt idx="6">
                  <c:v>0.62134180900000002</c:v>
                </c:pt>
                <c:pt idx="7">
                  <c:v>0.70823213100000004</c:v>
                </c:pt>
                <c:pt idx="8">
                  <c:v>0.73562422299999997</c:v>
                </c:pt>
                <c:pt idx="9">
                  <c:v>0.663171187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C-4107-B613-95911C6A056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gunshot的acc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0.00%</c:formatCode>
                <c:ptCount val="10"/>
                <c:pt idx="0">
                  <c:v>0.82289999999999996</c:v>
                </c:pt>
                <c:pt idx="1">
                  <c:v>0.97899999999999998</c:v>
                </c:pt>
                <c:pt idx="2">
                  <c:v>0.80630000000000002</c:v>
                </c:pt>
                <c:pt idx="3">
                  <c:v>0.97899999999999998</c:v>
                </c:pt>
                <c:pt idx="4">
                  <c:v>0.9738</c:v>
                </c:pt>
                <c:pt idx="5">
                  <c:v>0.90580000000000005</c:v>
                </c:pt>
                <c:pt idx="6">
                  <c:v>0.96340000000000003</c:v>
                </c:pt>
                <c:pt idx="7">
                  <c:v>0.98950000000000005</c:v>
                </c:pt>
                <c:pt idx="8">
                  <c:v>0.96860000000000002</c:v>
                </c:pt>
                <c:pt idx="9">
                  <c:v>0.95809999999999995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C-4107-B613-95911C6A056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C-4107-B613-95911C6A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97776"/>
        <c:axId val="1554978688"/>
      </c:lineChart>
      <c:catAx>
        <c:axId val="15550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978688"/>
        <c:crosses val="autoZero"/>
        <c:auto val="1"/>
        <c:lblAlgn val="ctr"/>
        <c:lblOffset val="100"/>
        <c:noMultiLvlLbl val="0"/>
      </c:catAx>
      <c:valAx>
        <c:axId val="15549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0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C121CED-6165-4DE6-989D-531A95D35999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23A1954-EBC5-4D63-8EE7-BC949AA645CB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374596</xdr:colOff>
      <xdr:row>57</xdr:row>
      <xdr:rowOff>127171</xdr:rowOff>
    </xdr:from>
    <xdr:to>
      <xdr:col>23</xdr:col>
      <xdr:colOff>503047</xdr:colOff>
      <xdr:row>72</xdr:row>
      <xdr:rowOff>101813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8459D-577E-4D00-B6D5-43D0F38C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394126</xdr:colOff>
      <xdr:row>72</xdr:row>
      <xdr:rowOff>121063</xdr:rowOff>
    </xdr:from>
    <xdr:to>
      <xdr:col>23</xdr:col>
      <xdr:colOff>494980</xdr:colOff>
      <xdr:row>87</xdr:row>
      <xdr:rowOff>42263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B00F95D-8F32-40EA-A126-6C032695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460819</xdr:colOff>
      <xdr:row>89</xdr:row>
      <xdr:rowOff>36964</xdr:rowOff>
    </xdr:from>
    <xdr:to>
      <xdr:col>26</xdr:col>
      <xdr:colOff>290218</xdr:colOff>
      <xdr:row>105</xdr:row>
      <xdr:rowOff>99716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BB33F57-2052-4415-A90F-279187ADD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1562" y="15538221"/>
              <a:ext cx="9582999" cy="2849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539802</xdr:colOff>
      <xdr:row>72</xdr:row>
      <xdr:rowOff>19103</xdr:rowOff>
    </xdr:from>
    <xdr:to>
      <xdr:col>17</xdr:col>
      <xdr:colOff>69155</xdr:colOff>
      <xdr:row>88</xdr:row>
      <xdr:rowOff>93808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EDF37266-AA39-4D5B-97A1-BBC0554F09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0545" y="12559446"/>
              <a:ext cx="3796553" cy="28614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4" zoomScale="70" zoomScaleNormal="70" workbookViewId="0">
      <selection activeCell="A35" sqref="A35:G39"/>
    </sheetView>
  </sheetViews>
  <sheetFormatPr defaultRowHeight="13.8" x14ac:dyDescent="0.25"/>
  <cols>
    <col min="1" max="1" width="13.33203125" style="1" customWidth="1"/>
    <col min="2" max="2" width="9.5546875" style="1" bestFit="1" customWidth="1"/>
    <col min="3" max="3" width="9.109375" style="1" bestFit="1" customWidth="1"/>
    <col min="4" max="4" width="9.21875" style="1" bestFit="1" customWidth="1"/>
    <col min="5" max="5" width="28.5546875" style="1" bestFit="1" customWidth="1"/>
    <col min="6" max="6" width="30.6640625" style="1" bestFit="1" customWidth="1"/>
    <col min="7" max="7" width="15.5546875" style="1" bestFit="1" customWidth="1"/>
    <col min="8" max="8" width="9.44140625" style="1" bestFit="1" customWidth="1"/>
    <col min="9" max="9" width="14.5546875" bestFit="1" customWidth="1"/>
    <col min="10" max="10" width="10.109375" bestFit="1" customWidth="1"/>
    <col min="11" max="11" width="14.44140625" bestFit="1" customWidth="1"/>
    <col min="12" max="12" width="10.109375" bestFit="1" customWidth="1"/>
    <col min="13" max="13" width="28.5546875" bestFit="1" customWidth="1"/>
    <col min="14" max="14" width="8.33203125" customWidth="1"/>
    <col min="15" max="15" width="30.88671875" bestFit="1" customWidth="1"/>
    <col min="16" max="16" width="15.5546875" bestFit="1" customWidth="1"/>
    <col min="17" max="17" width="7.88671875" bestFit="1" customWidth="1"/>
    <col min="18" max="18" width="15.109375" bestFit="1" customWidth="1"/>
    <col min="19" max="19" width="10.109375" bestFit="1" customWidth="1"/>
  </cols>
  <sheetData>
    <row r="1" spans="1:19" s="5" customFormat="1" x14ac:dyDescent="0.25">
      <c r="A1" s="4" t="s">
        <v>12</v>
      </c>
      <c r="B1" s="4" t="s">
        <v>1</v>
      </c>
      <c r="C1" s="4" t="s">
        <v>14</v>
      </c>
      <c r="D1" s="4" t="s">
        <v>2</v>
      </c>
      <c r="E1" s="4" t="s">
        <v>13</v>
      </c>
      <c r="F1" s="4" t="s">
        <v>15</v>
      </c>
      <c r="G1" s="4" t="s">
        <v>59</v>
      </c>
      <c r="H1" s="4"/>
      <c r="I1" s="4" t="s">
        <v>12</v>
      </c>
      <c r="J1" s="4" t="s">
        <v>1</v>
      </c>
      <c r="K1" s="4" t="s">
        <v>14</v>
      </c>
      <c r="L1" s="4" t="s">
        <v>2</v>
      </c>
      <c r="M1" s="4" t="s">
        <v>13</v>
      </c>
      <c r="N1"/>
      <c r="O1" s="4" t="s">
        <v>15</v>
      </c>
      <c r="P1" s="4" t="s">
        <v>59</v>
      </c>
      <c r="S1" s="4"/>
    </row>
    <row r="2" spans="1:19" x14ac:dyDescent="0.25">
      <c r="A2" s="2" t="s">
        <v>0</v>
      </c>
      <c r="B2" s="1">
        <v>1</v>
      </c>
      <c r="C2" s="1">
        <v>23</v>
      </c>
      <c r="D2" s="3">
        <v>0.67789999999999995</v>
      </c>
      <c r="E2" s="3">
        <v>0.40687837500000001</v>
      </c>
      <c r="F2" s="8">
        <v>0.175129111</v>
      </c>
      <c r="G2" s="3">
        <v>0.82289999999999996</v>
      </c>
      <c r="H2" s="6"/>
      <c r="I2" s="2" t="s">
        <v>16</v>
      </c>
      <c r="J2" s="1">
        <v>1</v>
      </c>
      <c r="K2" s="11">
        <v>35</v>
      </c>
      <c r="L2" s="8">
        <v>0.72060000000000002</v>
      </c>
      <c r="M2" s="8">
        <v>0.69379999999999997</v>
      </c>
      <c r="O2" s="3">
        <v>0.22259999999999999</v>
      </c>
      <c r="P2" s="14">
        <v>0.96340000000000003</v>
      </c>
      <c r="S2" s="13"/>
    </row>
    <row r="3" spans="1:19" x14ac:dyDescent="0.25">
      <c r="A3" s="2" t="s">
        <v>3</v>
      </c>
      <c r="B3" s="1">
        <v>2</v>
      </c>
      <c r="C3" s="1">
        <v>42</v>
      </c>
      <c r="D3" s="3">
        <v>0.74329999999999996</v>
      </c>
      <c r="E3" s="3">
        <v>0.78221393500000003</v>
      </c>
      <c r="F3" s="8">
        <v>0.18059156000000001</v>
      </c>
      <c r="G3" s="3">
        <v>0.97899999999999998</v>
      </c>
      <c r="H3" s="13"/>
      <c r="I3" s="2" t="s">
        <v>17</v>
      </c>
      <c r="J3" s="1">
        <v>2</v>
      </c>
      <c r="K3" s="11">
        <v>22</v>
      </c>
      <c r="L3" s="8">
        <v>0.67530000000000001</v>
      </c>
      <c r="M3" s="8">
        <v>0.6734</v>
      </c>
      <c r="O3" s="3">
        <v>0.21029999999999999</v>
      </c>
      <c r="P3" s="14">
        <v>0.95289999999999997</v>
      </c>
      <c r="S3" s="6"/>
    </row>
    <row r="4" spans="1:19" x14ac:dyDescent="0.25">
      <c r="A4" s="2" t="s">
        <v>4</v>
      </c>
      <c r="B4" s="1">
        <v>3</v>
      </c>
      <c r="C4" s="1">
        <v>15</v>
      </c>
      <c r="D4" s="3">
        <v>0.58430000000000004</v>
      </c>
      <c r="E4" s="3">
        <v>0.45776649800000002</v>
      </c>
      <c r="F4" s="8">
        <v>0.21541680899999999</v>
      </c>
      <c r="G4" s="3">
        <v>0.80630000000000002</v>
      </c>
      <c r="H4" s="6"/>
      <c r="I4" s="7" t="s">
        <v>18</v>
      </c>
      <c r="J4" s="1">
        <v>3</v>
      </c>
      <c r="K4" s="11">
        <v>30</v>
      </c>
      <c r="L4" s="8" t="s">
        <v>26</v>
      </c>
      <c r="M4" s="8">
        <v>0.76559999999999995</v>
      </c>
      <c r="O4" s="3">
        <v>0.19320000000000001</v>
      </c>
      <c r="P4" s="14">
        <v>0.98429999999999995</v>
      </c>
      <c r="S4" s="1"/>
    </row>
    <row r="5" spans="1:19" x14ac:dyDescent="0.25">
      <c r="A5" s="2" t="s">
        <v>5</v>
      </c>
      <c r="B5" s="1">
        <v>4</v>
      </c>
      <c r="C5" s="1">
        <v>59</v>
      </c>
      <c r="D5" s="3">
        <v>0.77490000000000003</v>
      </c>
      <c r="E5" s="3">
        <v>0.77965200800000001</v>
      </c>
      <c r="F5" s="8">
        <v>0.17935733200000001</v>
      </c>
      <c r="G5" s="3">
        <v>0.97899999999999998</v>
      </c>
      <c r="H5" s="6"/>
      <c r="I5" s="7" t="s">
        <v>19</v>
      </c>
      <c r="J5" s="1">
        <v>4</v>
      </c>
      <c r="K5" s="11">
        <v>30</v>
      </c>
      <c r="L5" s="8">
        <v>0.71209999999999996</v>
      </c>
      <c r="M5" s="8">
        <v>0.70550000000000002</v>
      </c>
      <c r="O5" s="3">
        <v>0.2079</v>
      </c>
      <c r="P5" s="14">
        <v>0.98950000000000005</v>
      </c>
      <c r="S5" s="1"/>
    </row>
    <row r="6" spans="1:19" x14ac:dyDescent="0.25">
      <c r="A6" s="2" t="s">
        <v>6</v>
      </c>
      <c r="B6" s="1">
        <v>5</v>
      </c>
      <c r="C6" s="1">
        <v>43</v>
      </c>
      <c r="D6" s="3">
        <v>0.74639999999999995</v>
      </c>
      <c r="E6" s="3">
        <v>0.69389184000000004</v>
      </c>
      <c r="F6" s="8">
        <v>0.20179640900000001</v>
      </c>
      <c r="G6" s="3">
        <v>0.9738</v>
      </c>
      <c r="H6" s="6"/>
      <c r="I6" s="7" t="s">
        <v>20</v>
      </c>
      <c r="J6" s="1">
        <v>5</v>
      </c>
      <c r="K6" s="11">
        <v>21</v>
      </c>
      <c r="L6" s="8">
        <v>0.67020000000000002</v>
      </c>
      <c r="M6" s="8">
        <v>0.74239999999999995</v>
      </c>
      <c r="O6" s="3">
        <v>0.20730000000000001</v>
      </c>
      <c r="P6" s="14">
        <v>0.96340000000000003</v>
      </c>
      <c r="S6" s="1"/>
    </row>
    <row r="7" spans="1:19" x14ac:dyDescent="0.25">
      <c r="A7" s="2" t="s">
        <v>7</v>
      </c>
      <c r="B7" s="1">
        <v>6</v>
      </c>
      <c r="C7" s="1">
        <v>26</v>
      </c>
      <c r="D7" s="3">
        <v>0.67459999999999998</v>
      </c>
      <c r="E7" s="3">
        <v>0.487869204</v>
      </c>
      <c r="F7" s="8">
        <v>0.20425858299999999</v>
      </c>
      <c r="G7" s="3">
        <v>0.90580000000000005</v>
      </c>
      <c r="H7" s="6"/>
      <c r="I7" s="7" t="s">
        <v>21</v>
      </c>
      <c r="J7" s="1">
        <v>6</v>
      </c>
      <c r="K7" s="11">
        <v>45</v>
      </c>
      <c r="L7" s="8">
        <v>0.74839999999999995</v>
      </c>
      <c r="M7" s="8">
        <v>0.75970000000000004</v>
      </c>
      <c r="O7" s="3">
        <v>0.19980000000000001</v>
      </c>
      <c r="P7" s="14">
        <v>0.97909999999999997</v>
      </c>
      <c r="S7" s="1"/>
    </row>
    <row r="8" spans="1:19" x14ac:dyDescent="0.25">
      <c r="A8" s="2" t="s">
        <v>8</v>
      </c>
      <c r="B8" s="1">
        <v>7</v>
      </c>
      <c r="C8" s="1">
        <v>28</v>
      </c>
      <c r="D8" s="3">
        <v>0.68600000000000005</v>
      </c>
      <c r="E8" s="3">
        <v>0.62134180900000002</v>
      </c>
      <c r="F8" s="8">
        <v>0.20808541999999999</v>
      </c>
      <c r="G8" s="3">
        <v>0.96340000000000003</v>
      </c>
      <c r="H8" s="6"/>
      <c r="I8" s="7" t="s">
        <v>22</v>
      </c>
      <c r="J8" s="1">
        <v>7</v>
      </c>
      <c r="K8" s="11">
        <v>36</v>
      </c>
      <c r="L8" s="8">
        <v>0.72540000000000004</v>
      </c>
      <c r="M8" s="8">
        <v>0.76729999999999998</v>
      </c>
      <c r="O8" s="3">
        <v>0.1837</v>
      </c>
      <c r="P8" s="14">
        <v>0.9738</v>
      </c>
      <c r="S8" s="1"/>
    </row>
    <row r="9" spans="1:19" x14ac:dyDescent="0.25">
      <c r="A9" s="2" t="s">
        <v>9</v>
      </c>
      <c r="B9" s="1">
        <v>8</v>
      </c>
      <c r="C9" s="1">
        <v>75</v>
      </c>
      <c r="D9" s="3">
        <v>0.78710000000000002</v>
      </c>
      <c r="E9" s="3">
        <v>0.70823213100000004</v>
      </c>
      <c r="F9" s="8">
        <v>0.18117712399999999</v>
      </c>
      <c r="G9" s="3">
        <v>0.98950000000000005</v>
      </c>
      <c r="H9" s="6"/>
      <c r="I9" s="7" t="s">
        <v>23</v>
      </c>
      <c r="J9" s="1">
        <v>8</v>
      </c>
      <c r="K9" s="11">
        <v>38</v>
      </c>
      <c r="L9" s="8">
        <v>0.73729999999999996</v>
      </c>
      <c r="M9" s="8">
        <v>0.73609999999999998</v>
      </c>
      <c r="O9" s="3">
        <v>0.2036</v>
      </c>
      <c r="P9" s="14">
        <v>0.96340000000000003</v>
      </c>
      <c r="S9" s="1"/>
    </row>
    <row r="10" spans="1:19" x14ac:dyDescent="0.25">
      <c r="A10" s="2" t="s">
        <v>10</v>
      </c>
      <c r="B10" s="1">
        <v>9</v>
      </c>
      <c r="C10" s="1">
        <v>31</v>
      </c>
      <c r="D10" s="3">
        <v>0.71519999999999995</v>
      </c>
      <c r="E10" s="3">
        <v>0.73562422299999997</v>
      </c>
      <c r="F10" s="8">
        <v>0.20474777299999999</v>
      </c>
      <c r="G10" s="3">
        <v>0.96860000000000002</v>
      </c>
      <c r="H10" s="6"/>
      <c r="I10" s="7" t="s">
        <v>24</v>
      </c>
      <c r="J10" s="1">
        <v>9</v>
      </c>
      <c r="K10" s="11">
        <v>24</v>
      </c>
      <c r="L10" s="8">
        <v>0.6804</v>
      </c>
      <c r="M10" s="8">
        <v>0.71630000000000005</v>
      </c>
      <c r="O10" s="3">
        <v>0.22889999999999999</v>
      </c>
      <c r="P10" s="14">
        <v>0.95289999999999997</v>
      </c>
      <c r="S10" s="1"/>
    </row>
    <row r="11" spans="1:19" x14ac:dyDescent="0.25">
      <c r="A11" s="2" t="s">
        <v>11</v>
      </c>
      <c r="B11" s="1">
        <v>10</v>
      </c>
      <c r="C11" s="1">
        <v>33</v>
      </c>
      <c r="D11" s="3">
        <v>0.7228</v>
      </c>
      <c r="E11" s="3">
        <v>0.663171187</v>
      </c>
      <c r="F11" s="8">
        <v>0.22054337299999999</v>
      </c>
      <c r="G11" s="3">
        <v>0.95809999999999995</v>
      </c>
      <c r="H11" s="6"/>
      <c r="I11" s="7" t="s">
        <v>25</v>
      </c>
      <c r="J11" s="1">
        <v>10</v>
      </c>
      <c r="K11" s="11">
        <v>30</v>
      </c>
      <c r="L11" s="8">
        <v>0.71509999999999996</v>
      </c>
      <c r="M11" s="8">
        <v>0.7167</v>
      </c>
      <c r="O11" s="3">
        <v>0.2271</v>
      </c>
      <c r="P11" s="14">
        <v>0.95289999999999997</v>
      </c>
      <c r="S11" s="1"/>
    </row>
    <row r="12" spans="1:19" x14ac:dyDescent="0.25">
      <c r="A12" s="2" t="s">
        <v>27</v>
      </c>
      <c r="B12" s="1">
        <v>11</v>
      </c>
      <c r="C12" s="1">
        <v>41</v>
      </c>
      <c r="D12" s="3">
        <v>0.74729999999999996</v>
      </c>
      <c r="E12" s="3">
        <v>0.69599999999999995</v>
      </c>
      <c r="F12" s="3">
        <v>0.2082</v>
      </c>
      <c r="G12" s="3">
        <v>0.9738</v>
      </c>
      <c r="I12" s="7" t="s">
        <v>45</v>
      </c>
      <c r="J12" s="1">
        <v>11</v>
      </c>
      <c r="K12" s="1">
        <v>28</v>
      </c>
      <c r="L12" s="8">
        <v>0.69440000000000002</v>
      </c>
      <c r="M12" s="8">
        <v>0.54730000000000001</v>
      </c>
      <c r="O12" s="8">
        <v>0.23530000000000001</v>
      </c>
      <c r="P12" s="14">
        <v>0.88480000000000003</v>
      </c>
      <c r="S12" s="1"/>
    </row>
    <row r="13" spans="1:19" x14ac:dyDescent="0.25">
      <c r="A13" s="2" t="s">
        <v>28</v>
      </c>
      <c r="B13" s="1">
        <v>12</v>
      </c>
      <c r="C13" s="1">
        <v>26</v>
      </c>
      <c r="D13" s="3">
        <v>0.67430000000000001</v>
      </c>
      <c r="E13" s="3">
        <v>0.59230000000000005</v>
      </c>
      <c r="F13" s="3">
        <v>0.2031</v>
      </c>
      <c r="G13" s="3">
        <v>0.96340000000000003</v>
      </c>
      <c r="I13" s="7" t="s">
        <v>46</v>
      </c>
      <c r="J13" s="1">
        <v>12</v>
      </c>
      <c r="K13" s="1">
        <v>43</v>
      </c>
      <c r="L13" s="8">
        <v>0.75470000000000004</v>
      </c>
      <c r="M13" s="8">
        <v>0.54730000000000001</v>
      </c>
      <c r="O13" s="8">
        <v>0.23530000000000001</v>
      </c>
      <c r="P13" s="14">
        <v>0.88480000000000003</v>
      </c>
      <c r="S13" s="1"/>
    </row>
    <row r="14" spans="1:19" x14ac:dyDescent="0.25">
      <c r="A14" s="2" t="s">
        <v>29</v>
      </c>
      <c r="B14" s="1">
        <v>13</v>
      </c>
      <c r="C14" s="1">
        <v>30</v>
      </c>
      <c r="D14" s="3">
        <v>0.7107</v>
      </c>
      <c r="E14" s="3">
        <v>0.61509999999999998</v>
      </c>
      <c r="F14" s="3">
        <v>0.2089</v>
      </c>
      <c r="G14" s="3">
        <v>0.94240000000000002</v>
      </c>
      <c r="I14" s="7" t="s">
        <v>47</v>
      </c>
      <c r="J14" s="1">
        <v>13</v>
      </c>
      <c r="K14" s="1">
        <v>20</v>
      </c>
      <c r="L14" s="8">
        <v>0.66139999999999999</v>
      </c>
      <c r="M14" s="8">
        <v>0.69379999999999997</v>
      </c>
      <c r="O14" s="8">
        <v>0.23599999999999999</v>
      </c>
      <c r="P14" s="14">
        <v>0.94240000000000002</v>
      </c>
      <c r="S14" s="1"/>
    </row>
    <row r="15" spans="1:19" x14ac:dyDescent="0.25">
      <c r="A15" s="2" t="s">
        <v>30</v>
      </c>
      <c r="B15" s="1">
        <v>14</v>
      </c>
      <c r="C15" s="1">
        <v>16</v>
      </c>
      <c r="D15" s="3">
        <v>0.5927</v>
      </c>
      <c r="E15" s="3">
        <v>0.32090000000000002</v>
      </c>
      <c r="F15" s="3">
        <v>0.12839999999999999</v>
      </c>
      <c r="G15" s="3">
        <v>0.61780000000000002</v>
      </c>
      <c r="I15" s="2" t="s">
        <v>48</v>
      </c>
      <c r="J15" s="1">
        <v>14</v>
      </c>
      <c r="K15" s="1">
        <v>33</v>
      </c>
      <c r="L15" s="8">
        <v>0.73060000000000003</v>
      </c>
      <c r="M15" s="8">
        <v>0.74080000000000001</v>
      </c>
      <c r="O15" s="8">
        <v>0.19789999999999999</v>
      </c>
      <c r="P15" s="14">
        <v>0.9738</v>
      </c>
      <c r="S15" s="1"/>
    </row>
    <row r="16" spans="1:19" x14ac:dyDescent="0.25">
      <c r="A16" s="2" t="s">
        <v>31</v>
      </c>
      <c r="B16" s="1">
        <v>15</v>
      </c>
      <c r="C16" s="1">
        <v>32</v>
      </c>
      <c r="D16" s="3">
        <v>0.72550000000000003</v>
      </c>
      <c r="E16" s="3">
        <v>0.63219999999999998</v>
      </c>
      <c r="F16" s="3">
        <v>0.2094</v>
      </c>
      <c r="G16" s="3">
        <v>0.96340000000000003</v>
      </c>
      <c r="I16" s="7" t="s">
        <v>49</v>
      </c>
      <c r="J16" s="1">
        <v>15</v>
      </c>
      <c r="K16" s="1">
        <v>23</v>
      </c>
      <c r="L16" s="8">
        <v>0.67310000000000003</v>
      </c>
      <c r="M16" s="8">
        <v>0.68200000000000005</v>
      </c>
      <c r="O16" s="8">
        <v>0.21099999999999999</v>
      </c>
      <c r="P16" s="14">
        <v>0.96860000000000002</v>
      </c>
      <c r="S16" s="1"/>
    </row>
    <row r="17" spans="1:19" x14ac:dyDescent="0.25">
      <c r="A17" s="2" t="s">
        <v>32</v>
      </c>
      <c r="B17" s="1">
        <v>16</v>
      </c>
      <c r="C17" s="1">
        <v>30</v>
      </c>
      <c r="D17" s="3">
        <v>0.70420000000000005</v>
      </c>
      <c r="E17" s="3">
        <v>0.69310000000000005</v>
      </c>
      <c r="F17" s="3">
        <v>0.21890000000000001</v>
      </c>
      <c r="G17" s="3">
        <v>0.95809999999999995</v>
      </c>
      <c r="I17" s="7" t="s">
        <v>50</v>
      </c>
      <c r="J17" s="1">
        <v>16</v>
      </c>
      <c r="K17" s="1">
        <v>40</v>
      </c>
      <c r="L17" s="8">
        <v>0.75349999999999995</v>
      </c>
      <c r="M17" s="8">
        <v>0.80359999999999998</v>
      </c>
      <c r="O17" s="8">
        <v>0.1835</v>
      </c>
      <c r="P17" s="14">
        <v>0.99480000000000002</v>
      </c>
      <c r="S17" s="1"/>
    </row>
    <row r="18" spans="1:19" x14ac:dyDescent="0.25">
      <c r="A18" s="2" t="s">
        <v>33</v>
      </c>
      <c r="B18" s="1">
        <v>17</v>
      </c>
      <c r="C18" s="1">
        <v>20</v>
      </c>
      <c r="D18" s="3">
        <v>0.65469999999999995</v>
      </c>
      <c r="E18" s="3">
        <v>0.63580000000000003</v>
      </c>
      <c r="F18" s="3">
        <v>0.214</v>
      </c>
      <c r="G18" s="3">
        <v>0.95289999999999997</v>
      </c>
      <c r="I18" s="7" t="s">
        <v>51</v>
      </c>
      <c r="J18" s="1">
        <v>17</v>
      </c>
      <c r="K18" s="1">
        <v>37</v>
      </c>
      <c r="L18" s="8">
        <v>0.72750000000000004</v>
      </c>
      <c r="M18" s="8">
        <v>0.78420000000000001</v>
      </c>
      <c r="O18" s="8">
        <v>0.19839999999999999</v>
      </c>
      <c r="P18" s="14">
        <v>0.97909999999999997</v>
      </c>
      <c r="S18" s="1"/>
    </row>
    <row r="19" spans="1:19" x14ac:dyDescent="0.25">
      <c r="A19" s="2" t="s">
        <v>34</v>
      </c>
      <c r="B19" s="1">
        <v>18</v>
      </c>
      <c r="C19" s="1">
        <v>22</v>
      </c>
      <c r="D19" s="3">
        <v>0.67149999999999999</v>
      </c>
      <c r="E19" s="3">
        <v>0.59430000000000005</v>
      </c>
      <c r="F19" s="3">
        <v>0.21479999999999999</v>
      </c>
      <c r="G19" s="3">
        <v>0.90580000000000005</v>
      </c>
      <c r="I19" s="7" t="s">
        <v>52</v>
      </c>
      <c r="J19" s="1">
        <v>18</v>
      </c>
      <c r="K19" s="1">
        <v>34</v>
      </c>
      <c r="L19" s="8">
        <v>0.72609999999999997</v>
      </c>
      <c r="M19" s="8">
        <v>0.77270000000000005</v>
      </c>
      <c r="O19" s="8">
        <v>0.19170000000000001</v>
      </c>
      <c r="P19" s="14">
        <v>0.97909999999999997</v>
      </c>
      <c r="S19" s="1"/>
    </row>
    <row r="20" spans="1:19" x14ac:dyDescent="0.25">
      <c r="A20" s="2" t="s">
        <v>35</v>
      </c>
      <c r="B20" s="1">
        <v>19</v>
      </c>
      <c r="C20" s="1">
        <v>37</v>
      </c>
      <c r="D20" s="3">
        <v>0.72589999999999999</v>
      </c>
      <c r="E20" s="3">
        <v>0.69079999999999997</v>
      </c>
      <c r="F20" s="3">
        <v>0.20399999999999999</v>
      </c>
      <c r="G20" s="3">
        <v>0.9738</v>
      </c>
      <c r="I20" s="2" t="s">
        <v>53</v>
      </c>
      <c r="J20" s="1">
        <v>19</v>
      </c>
      <c r="K20" s="1">
        <v>32</v>
      </c>
      <c r="L20" s="8">
        <v>0.72489999999999999</v>
      </c>
      <c r="M20" s="8">
        <v>0.78759999999999997</v>
      </c>
      <c r="O20" s="8">
        <v>0.18509999999999999</v>
      </c>
      <c r="P20" s="14">
        <v>0.98950000000000005</v>
      </c>
      <c r="S20" s="1"/>
    </row>
    <row r="21" spans="1:19" x14ac:dyDescent="0.25">
      <c r="A21" s="2" t="s">
        <v>36</v>
      </c>
      <c r="B21" s="1">
        <v>20</v>
      </c>
      <c r="C21" s="1">
        <v>31</v>
      </c>
      <c r="D21" s="3">
        <v>0.71530000000000005</v>
      </c>
      <c r="E21" s="3">
        <v>0.66610000000000003</v>
      </c>
      <c r="F21" s="3">
        <v>0.20610000000000001</v>
      </c>
      <c r="G21" s="3">
        <v>0.96340000000000003</v>
      </c>
      <c r="I21" s="2" t="s">
        <v>54</v>
      </c>
      <c r="J21" s="1">
        <v>20</v>
      </c>
      <c r="K21" s="1">
        <v>33</v>
      </c>
      <c r="L21" s="8">
        <v>0.72529999999999994</v>
      </c>
      <c r="M21" s="8">
        <v>0.77139999999999997</v>
      </c>
      <c r="O21" s="8">
        <v>0.18410000000000001</v>
      </c>
      <c r="P21" s="14">
        <v>0.98429999999999995</v>
      </c>
      <c r="S21" s="1"/>
    </row>
    <row r="22" spans="1:19" x14ac:dyDescent="0.25">
      <c r="A22" s="1" t="s">
        <v>58</v>
      </c>
      <c r="B22" s="1" t="s">
        <v>42</v>
      </c>
      <c r="C22" s="10">
        <f ca="1">AVERAGE(C2:C39)</f>
        <v>32.56</v>
      </c>
      <c r="D22" s="3">
        <f ca="1">AVERAGE(D2:D39)</f>
        <v>0.70204000000000011</v>
      </c>
      <c r="E22" s="9">
        <f>AVERAGE(E2:E21)</f>
        <v>0.62366206049999984</v>
      </c>
      <c r="F22" s="3">
        <f ca="1">AVERAGE(F2:F39)</f>
        <v>0.20071213976000002</v>
      </c>
      <c r="G22" s="9">
        <f>AVERAGE(G2:G21)</f>
        <v>0.92806000000000011</v>
      </c>
      <c r="I22" s="1" t="s">
        <v>58</v>
      </c>
      <c r="J22" s="1" t="s">
        <v>42</v>
      </c>
      <c r="K22" s="1">
        <f>AVERAGE(K2:K21)</f>
        <v>31.7</v>
      </c>
      <c r="L22" s="3">
        <f>AVERAGE(L2:L21)</f>
        <v>0.71348947368421067</v>
      </c>
      <c r="M22" s="9">
        <f>AVERAGE(M2:M21)</f>
        <v>0.72037499999999999</v>
      </c>
      <c r="N22" s="15">
        <f>M22-E22</f>
        <v>9.671293950000015E-2</v>
      </c>
      <c r="O22" s="8">
        <f ca="1">AVERAGE(O2:O32)</f>
        <v>0.20673157894736843</v>
      </c>
      <c r="P22" s="9">
        <f>AVERAGE(P2:P21)</f>
        <v>0.96283999999999992</v>
      </c>
      <c r="Q22" s="15">
        <f>P22-G22</f>
        <v>3.4779999999999811E-2</v>
      </c>
      <c r="S22" s="1"/>
    </row>
    <row r="23" spans="1:19" x14ac:dyDescent="0.25">
      <c r="B23" s="1" t="s">
        <v>43</v>
      </c>
      <c r="C23" s="10">
        <f ca="1">STDEV(C2:C39)</f>
        <v>13.213250924734609</v>
      </c>
      <c r="D23" s="3">
        <f ca="1">STDEV(D2:D39)</f>
        <v>4.9762435631709179E-2</v>
      </c>
      <c r="E23" s="9">
        <f>STDEV(E2:E21)</f>
        <v>0.12113084700613454</v>
      </c>
      <c r="F23" s="3">
        <f ca="1">STDEV(F2:F39)</f>
        <v>2.0904272533252378E-2</v>
      </c>
      <c r="G23" s="9">
        <f>STDEV(G2:G21)</f>
        <v>8.8151815218495577E-2</v>
      </c>
      <c r="I23" s="1"/>
      <c r="J23" s="1" t="s">
        <v>43</v>
      </c>
      <c r="K23" s="10">
        <f>STDEV(K2:K21)</f>
        <v>7.1899052039721152</v>
      </c>
      <c r="L23" s="3">
        <f>STDEV(L2:L21)</f>
        <v>2.9188960902993628E-2</v>
      </c>
      <c r="M23" s="9">
        <f>STDEV(M2:M21)</f>
        <v>6.9983831779392547E-2</v>
      </c>
      <c r="N23" s="15">
        <f>M23-E23</f>
        <v>-5.114701522674199E-2</v>
      </c>
      <c r="O23" s="8">
        <f ca="1">STDEV(O2:O32)</f>
        <v>2.1216844791909481E-2</v>
      </c>
      <c r="P23" s="9">
        <f>STDEV(P3:P22)</f>
        <v>3.0197506624153412E-2</v>
      </c>
      <c r="Q23" s="15">
        <f>P23-G23</f>
        <v>-5.7954308594342169E-2</v>
      </c>
      <c r="S23" s="1"/>
    </row>
    <row r="24" spans="1:19" x14ac:dyDescent="0.25">
      <c r="B24" s="1" t="s">
        <v>44</v>
      </c>
      <c r="C24" s="10">
        <f ca="1">C22-C23</f>
        <v>19.346749075265393</v>
      </c>
      <c r="E24" s="12">
        <f>E22-E23</f>
        <v>0.50253121349386531</v>
      </c>
      <c r="F24" s="3"/>
      <c r="I24" s="1"/>
      <c r="J24" s="1" t="s">
        <v>44</v>
      </c>
      <c r="K24" s="10">
        <f>K22-K23</f>
        <v>24.510094796027886</v>
      </c>
      <c r="L24" s="1"/>
      <c r="M24" s="12">
        <f>M22-M23</f>
        <v>0.65039116822060739</v>
      </c>
      <c r="O24" s="8"/>
      <c r="P24" s="1"/>
      <c r="S24" s="1"/>
    </row>
    <row r="25" spans="1:19" x14ac:dyDescent="0.25">
      <c r="B25" s="1" t="s">
        <v>56</v>
      </c>
      <c r="C25" s="10">
        <f ca="1">C22+C23</f>
        <v>45.773250924734612</v>
      </c>
      <c r="E25" s="12">
        <f>E22+E23</f>
        <v>0.74479290750613436</v>
      </c>
      <c r="F25" s="3"/>
      <c r="I25" s="1"/>
      <c r="J25" s="1" t="s">
        <v>56</v>
      </c>
      <c r="K25" s="10">
        <f>K22+K23</f>
        <v>38.889905203972113</v>
      </c>
      <c r="L25" s="1"/>
      <c r="M25" s="12">
        <f>M22+M23</f>
        <v>0.79035883177939259</v>
      </c>
      <c r="O25" s="8"/>
      <c r="P25" s="3"/>
      <c r="S25" s="1"/>
    </row>
    <row r="26" spans="1:19" x14ac:dyDescent="0.25">
      <c r="A26" s="1" t="s">
        <v>57</v>
      </c>
      <c r="B26" s="1" t="s">
        <v>42</v>
      </c>
      <c r="C26" s="10">
        <f ca="1">AVERAGE(C3,C5:C6,C8:C14,C16:C35,C37:C39)</f>
        <v>35.450000000000003</v>
      </c>
      <c r="D26" s="3">
        <f ca="1">AVERAGE(D2:D39)</f>
        <v>0.70204000000000011</v>
      </c>
      <c r="E26" s="9">
        <f>AVERAGE(E3,E5:E6,E8:E14,E16:E21)</f>
        <v>0.67498919581249994</v>
      </c>
      <c r="F26" s="3">
        <f ca="1">AVERAGE(F3,F5,F6,F8:F14,F16:F35,F37:F39)</f>
        <v>0.20558494955000001</v>
      </c>
      <c r="G26" s="9">
        <f>AVERAGE(G3,G5:G6,G8:G12,G16:G18,G20:G21)</f>
        <v>0.96898461538461533</v>
      </c>
      <c r="I26" s="1" t="s">
        <v>57</v>
      </c>
      <c r="J26" s="1" t="s">
        <v>42</v>
      </c>
      <c r="K26" s="1">
        <f>AVERAGE(K6:K25)</f>
        <v>30.964495260198611</v>
      </c>
      <c r="L26" s="3">
        <f>AVERAGE(L6:L25)</f>
        <v>0.67727657969928912</v>
      </c>
      <c r="M26" s="9">
        <f>AVERAGE(M2:M11,M14:M21)</f>
        <v>0.73960555555555563</v>
      </c>
      <c r="N26" s="15">
        <f>M26-E26</f>
        <v>6.4616359743055685E-2</v>
      </c>
      <c r="O26" s="8">
        <f>AVERAGE(O2:O11,O14:O21)</f>
        <v>0.20400555555555555</v>
      </c>
      <c r="P26" s="9">
        <f>AVERAGE(P2:P11,P14:P21)</f>
        <v>0.97151111111111121</v>
      </c>
      <c r="Q26" s="15">
        <f>P26-G26</f>
        <v>2.5264957264958809E-3</v>
      </c>
      <c r="S26" s="1"/>
    </row>
    <row r="27" spans="1:19" x14ac:dyDescent="0.25">
      <c r="B27" s="1" t="s">
        <v>43</v>
      </c>
      <c r="C27" s="10">
        <f ca="1">STDEV(C3,C5:C6,C8:C14,C16:C35,C37:C39)</f>
        <v>13.076596209298989</v>
      </c>
      <c r="D27" s="3">
        <f ca="1">STDEV(D2:D39)</f>
        <v>4.9762435631709179E-2</v>
      </c>
      <c r="E27" s="9">
        <f>STDEV(E3,E5:E6,E8:E14,E16:E21)</f>
        <v>5.8883100920977732E-2</v>
      </c>
      <c r="F27" s="3">
        <f ca="1">STDEV(F3,F5,F6,F8:F14,F16:F35,F37:F39)</f>
        <v>1.3732840663956322E-2</v>
      </c>
      <c r="G27" s="9">
        <f>STDEV(G3,G5:G6,G8:G12,G16:G18,G20:G21)</f>
        <v>1.0329718143447922E-2</v>
      </c>
      <c r="I27" s="1"/>
      <c r="J27" s="1" t="s">
        <v>43</v>
      </c>
      <c r="K27" s="10">
        <f>STDEV(K6:K25)</f>
        <v>9.0749942037072184</v>
      </c>
      <c r="L27" s="3">
        <f>STDEV(L6:L25)</f>
        <v>0.16422499937437893</v>
      </c>
      <c r="M27" s="9">
        <f>STDEV(M2:M11,M14:M21)</f>
        <v>3.947480912627134E-2</v>
      </c>
      <c r="N27" s="15">
        <f>M27-E27</f>
        <v>-1.9408291794706392E-2</v>
      </c>
      <c r="O27" s="8">
        <f>STDEV(O2:O11,O14:O21)</f>
        <v>1.6410594577256635E-2</v>
      </c>
      <c r="P27" s="9">
        <f>STDEV(P2:P11,P14:P21)</f>
        <v>1.4935858504988785E-2</v>
      </c>
      <c r="Q27" s="15">
        <f>P27-G27</f>
        <v>4.6061403615408631E-3</v>
      </c>
      <c r="S27" s="1"/>
    </row>
    <row r="28" spans="1:19" x14ac:dyDescent="0.25">
      <c r="B28" s="1" t="s">
        <v>44</v>
      </c>
      <c r="C28" s="10">
        <f ca="1">C26-C27</f>
        <v>22.373403790701012</v>
      </c>
      <c r="E28" s="3">
        <f>E26-E27</f>
        <v>0.61610609489152224</v>
      </c>
      <c r="I28" s="1"/>
      <c r="J28" s="1" t="s">
        <v>44</v>
      </c>
      <c r="K28" s="10">
        <f>K26-K27</f>
        <v>21.88950105649139</v>
      </c>
      <c r="L28" s="1"/>
      <c r="M28" s="3">
        <f>M26-M27</f>
        <v>0.7001307464292843</v>
      </c>
      <c r="O28" s="1"/>
      <c r="P28" s="3"/>
      <c r="S28" s="1"/>
    </row>
    <row r="29" spans="1:19" x14ac:dyDescent="0.25">
      <c r="B29" s="1" t="s">
        <v>56</v>
      </c>
      <c r="C29" s="10">
        <f ca="1">C26+C27</f>
        <v>48.526596209298994</v>
      </c>
      <c r="E29" s="3">
        <f>E26+E27</f>
        <v>0.73387229673347765</v>
      </c>
      <c r="I29" s="1"/>
      <c r="J29" s="1" t="s">
        <v>56</v>
      </c>
      <c r="K29" s="10">
        <f>K26+K27</f>
        <v>40.039489463905831</v>
      </c>
      <c r="L29" s="1"/>
      <c r="M29" s="3">
        <f>M26+M27</f>
        <v>0.77908036468182695</v>
      </c>
      <c r="O29" s="1"/>
      <c r="S29" s="1"/>
    </row>
    <row r="30" spans="1:19" x14ac:dyDescent="0.25">
      <c r="I30" s="1"/>
      <c r="J30" s="1"/>
      <c r="K30" s="1"/>
      <c r="L30" s="1"/>
      <c r="M30" s="1"/>
      <c r="O30" s="1"/>
      <c r="P30" s="1"/>
      <c r="S30" s="1"/>
    </row>
    <row r="31" spans="1:19" x14ac:dyDescent="0.25">
      <c r="I31" s="1"/>
      <c r="J31" s="1"/>
      <c r="K31" s="1"/>
      <c r="L31" s="1"/>
      <c r="M31" s="1"/>
      <c r="O31" s="1"/>
      <c r="P31" s="1"/>
      <c r="S31" s="1"/>
    </row>
    <row r="32" spans="1:19" x14ac:dyDescent="0.25">
      <c r="I32" s="7" t="s">
        <v>55</v>
      </c>
      <c r="J32" s="1"/>
      <c r="K32" s="1"/>
      <c r="L32" s="1"/>
      <c r="M32" s="8">
        <v>0.82699999999999996</v>
      </c>
      <c r="O32" s="8">
        <v>0.15440000000000001</v>
      </c>
      <c r="P32" s="14">
        <v>0.98950000000000005</v>
      </c>
      <c r="S32" s="1"/>
    </row>
    <row r="35" spans="1:7" x14ac:dyDescent="0.25">
      <c r="A35" s="2" t="s">
        <v>37</v>
      </c>
      <c r="B35" s="1">
        <v>21</v>
      </c>
      <c r="C35" s="1">
        <v>43</v>
      </c>
      <c r="D35" s="3">
        <v>0.75129999999999997</v>
      </c>
      <c r="E35" s="3">
        <v>0.65</v>
      </c>
      <c r="F35" s="3">
        <v>0.2016</v>
      </c>
      <c r="G35" s="3">
        <v>0.95809999999999995</v>
      </c>
    </row>
    <row r="36" spans="1:7" x14ac:dyDescent="0.25">
      <c r="A36" s="2" t="s">
        <v>38</v>
      </c>
      <c r="B36" s="1">
        <v>22</v>
      </c>
      <c r="C36" s="1">
        <v>25</v>
      </c>
      <c r="D36" s="3">
        <v>0.6774</v>
      </c>
      <c r="E36" s="3">
        <v>0.4864</v>
      </c>
      <c r="F36" s="3">
        <v>0.18290000000000001</v>
      </c>
      <c r="G36" s="3">
        <v>0.89529999999999998</v>
      </c>
    </row>
    <row r="37" spans="1:7" x14ac:dyDescent="0.25">
      <c r="A37" s="2" t="s">
        <v>39</v>
      </c>
      <c r="B37" s="1">
        <v>23</v>
      </c>
      <c r="C37" s="1">
        <v>35</v>
      </c>
      <c r="D37" s="3">
        <v>0.7268</v>
      </c>
      <c r="E37" s="3">
        <v>0.67849999999999999</v>
      </c>
      <c r="F37" s="3">
        <v>0.19670000000000001</v>
      </c>
      <c r="G37" s="3">
        <v>0.97909999999999997</v>
      </c>
    </row>
    <row r="38" spans="1:7" x14ac:dyDescent="0.25">
      <c r="A38" s="2" t="s">
        <v>40</v>
      </c>
      <c r="B38" s="1">
        <v>24</v>
      </c>
      <c r="C38" s="1">
        <v>31</v>
      </c>
      <c r="D38" s="3">
        <v>0.7208</v>
      </c>
      <c r="E38" s="3">
        <v>0.64780000000000004</v>
      </c>
      <c r="F38" s="3">
        <v>0.21440000000000001</v>
      </c>
      <c r="G38" s="3">
        <v>0.95289999999999997</v>
      </c>
    </row>
    <row r="39" spans="1:7" x14ac:dyDescent="0.25">
      <c r="A39" s="2" t="s">
        <v>41</v>
      </c>
      <c r="B39" s="1">
        <v>25</v>
      </c>
      <c r="C39" s="1">
        <v>20</v>
      </c>
      <c r="D39" s="3">
        <v>0.6401</v>
      </c>
      <c r="E39" s="3">
        <v>0.54730000000000001</v>
      </c>
      <c r="F39" s="3">
        <v>0.23530000000000001</v>
      </c>
      <c r="G39" s="3">
        <v>0.88480000000000003</v>
      </c>
    </row>
    <row r="44" spans="1:7" ht="13.2" customHeight="1" x14ac:dyDescent="0.25"/>
  </sheetData>
  <phoneticPr fontId="1" type="noConversion"/>
  <conditionalFormatting sqref="K2:K11">
    <cfRule type="cellIs" dxfId="3" priority="14" operator="lessThan">
      <formula>$K$24</formula>
    </cfRule>
  </conditionalFormatting>
  <conditionalFormatting sqref="M2:M21">
    <cfRule type="cellIs" dxfId="2" priority="2" operator="lessThan">
      <formula>$M$24</formula>
    </cfRule>
  </conditionalFormatting>
  <conditionalFormatting sqref="C2:C21 C35:C39">
    <cfRule type="cellIs" dxfId="1" priority="17" operator="lessThan">
      <formula>$C$28</formula>
    </cfRule>
  </conditionalFormatting>
  <conditionalFormatting sqref="E2:E21 E35:E39">
    <cfRule type="cellIs" dxfId="0" priority="19" operator="lessThan">
      <formula>$E$28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林涵</dc:creator>
  <cp:lastModifiedBy>林涵</cp:lastModifiedBy>
  <dcterms:created xsi:type="dcterms:W3CDTF">2015-06-05T18:19:34Z</dcterms:created>
  <dcterms:modified xsi:type="dcterms:W3CDTF">2020-10-09T11:52:36Z</dcterms:modified>
</cp:coreProperties>
</file>