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6ABBEF32-3082-4DEF-8C64-C5527D35A1D4}" xr6:coauthVersionLast="47" xr6:coauthVersionMax="47" xr10:uidLastSave="{00000000-0000-0000-0000-000000000000}"/>
  <bookViews>
    <workbookView xWindow="-120" yWindow="-120" windowWidth="25440" windowHeight="15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9" l="1"/>
  <c r="E18" i="9"/>
  <c r="E17" i="9"/>
  <c r="E16" i="9"/>
  <c r="E26" i="9"/>
  <c r="E25" i="9"/>
  <c r="E24" i="9"/>
  <c r="F12" i="9"/>
  <c r="I12" i="9" s="1"/>
  <c r="E14" i="9"/>
  <c r="E15" i="9"/>
  <c r="E13" i="9"/>
  <c r="F9" i="9"/>
  <c r="F8" i="9" l="1"/>
  <c r="I8" i="9" s="1"/>
  <c r="F23" i="9"/>
  <c r="I23" i="9" l="1"/>
  <c r="E30" i="9"/>
  <c r="K6" i="9"/>
  <c r="F10" i="9" l="1"/>
  <c r="I9" i="9"/>
  <c r="K7" i="9"/>
  <c r="K4" i="9"/>
  <c r="A8" i="9"/>
  <c r="I10" i="9" l="1"/>
  <c r="E11" i="9"/>
  <c r="F14" i="9" s="1"/>
  <c r="I14" i="9" s="1"/>
  <c r="L6" i="9"/>
  <c r="F15" i="9" l="1"/>
  <c r="I15" i="9" s="1"/>
  <c r="F13" i="9"/>
  <c r="I13" i="9" s="1"/>
  <c r="F17" i="9"/>
  <c r="I17" i="9" s="1"/>
  <c r="F16" i="9"/>
  <c r="I16" i="9" s="1"/>
  <c r="F25" i="9"/>
  <c r="F24" i="9"/>
  <c r="I24" i="9" s="1"/>
  <c r="M6" i="9"/>
  <c r="F18" i="9"/>
  <c r="I25" i="9" l="1"/>
  <c r="E27" i="9"/>
  <c r="F27" i="9" s="1"/>
  <c r="I27" i="9" s="1"/>
  <c r="I18" i="9"/>
  <c r="N6" i="9"/>
  <c r="F26" i="9" l="1"/>
  <c r="F19" i="9"/>
  <c r="E21" i="9" s="1"/>
  <c r="F21" i="9" s="1"/>
  <c r="I21" i="9" s="1"/>
  <c r="O6" i="9"/>
  <c r="K5" i="9"/>
  <c r="I26" i="9" l="1"/>
  <c r="E28" i="9"/>
  <c r="F28" i="9" s="1"/>
  <c r="E29" i="9" s="1"/>
  <c r="I19" i="9"/>
  <c r="E20" i="9"/>
  <c r="F20" i="9" s="1"/>
  <c r="F11" i="9"/>
  <c r="P6" i="9"/>
  <c r="L7" i="9"/>
  <c r="I20" i="9" l="1"/>
  <c r="E22" i="9"/>
  <c r="F22" i="9" s="1"/>
  <c r="I22" i="9" s="1"/>
  <c r="I28" i="9"/>
  <c r="F29" i="9"/>
  <c r="Q6" i="9"/>
  <c r="M7" i="9"/>
  <c r="I29" i="9" l="1"/>
  <c r="F30" i="9"/>
  <c r="R6" i="9"/>
  <c r="N7" i="9"/>
  <c r="I30" i="9" l="1"/>
  <c r="E31" i="9"/>
  <c r="S6" i="9"/>
  <c r="O7" i="9"/>
  <c r="F31" i="9" l="1"/>
  <c r="I31" i="9" s="1"/>
  <c r="E32" i="9"/>
  <c r="F32" i="9" s="1"/>
  <c r="T6" i="9"/>
  <c r="P7" i="9"/>
  <c r="I32" i="9" l="1"/>
  <c r="E33" i="9"/>
  <c r="F33" i="9" s="1"/>
  <c r="E34" i="9"/>
  <c r="F34" i="9" s="1"/>
  <c r="I34" i="9" s="1"/>
  <c r="U6" i="9"/>
  <c r="Q7" i="9"/>
  <c r="E35" i="9" l="1"/>
  <c r="F35" i="9" s="1"/>
  <c r="I33" i="9"/>
  <c r="V6" i="9"/>
  <c r="R7" i="9"/>
  <c r="R5" i="9"/>
  <c r="R4" i="9"/>
  <c r="E36" i="9" l="1"/>
  <c r="F36" i="9" s="1"/>
  <c r="I35" i="9"/>
  <c r="W6" i="9"/>
  <c r="S7" i="9"/>
  <c r="I36" i="9" l="1"/>
  <c r="E37" i="9"/>
  <c r="X6" i="9"/>
  <c r="T7" i="9"/>
  <c r="E39" i="9" l="1"/>
  <c r="F39" i="9" s="1"/>
  <c r="E38" i="9"/>
  <c r="F38" i="9" s="1"/>
  <c r="E40" i="9"/>
  <c r="F40" i="9" s="1"/>
  <c r="I40" i="9" s="1"/>
  <c r="F37" i="9"/>
  <c r="E44" i="9" s="1"/>
  <c r="Y6" i="9"/>
  <c r="U7" i="9"/>
  <c r="I37" i="9" l="1"/>
  <c r="E43" i="9"/>
  <c r="F43" i="9" s="1"/>
  <c r="I38" i="9"/>
  <c r="E41" i="9"/>
  <c r="F41" i="9" s="1"/>
  <c r="I41" i="9" s="1"/>
  <c r="E42" i="9"/>
  <c r="F42" i="9" s="1"/>
  <c r="I42" i="9" s="1"/>
  <c r="I39" i="9"/>
  <c r="Z6" i="9"/>
  <c r="V7" i="9"/>
  <c r="I43" i="9" l="1"/>
  <c r="AA6" i="9"/>
  <c r="X7" i="9"/>
  <c r="W7" i="9"/>
  <c r="AB6" i="9" l="1"/>
  <c r="Y5" i="9"/>
  <c r="Y4" i="9"/>
  <c r="Y7" i="9"/>
  <c r="AC6" i="9" l="1"/>
  <c r="Z7" i="9"/>
  <c r="AD6" i="9" l="1"/>
  <c r="AA7" i="9"/>
  <c r="E47" i="9" l="1"/>
  <c r="F47" i="9" s="1"/>
  <c r="F44" i="9"/>
  <c r="I44" i="9" s="1"/>
  <c r="E45" i="9"/>
  <c r="AE6" i="9"/>
  <c r="AB7" i="9"/>
  <c r="F45" i="9" l="1"/>
  <c r="I45" i="9" s="1"/>
  <c r="E46" i="9"/>
  <c r="F46" i="9" s="1"/>
  <c r="I46" i="9" s="1"/>
  <c r="I47" i="9"/>
  <c r="E48" i="9"/>
  <c r="F48" i="9" s="1"/>
  <c r="AF6" i="9"/>
  <c r="AC7" i="9"/>
  <c r="I48" i="9" l="1"/>
  <c r="E49" i="9"/>
  <c r="AG6" i="9"/>
  <c r="AD7" i="9"/>
  <c r="E51" i="9" l="1"/>
  <c r="F51" i="9" s="1"/>
  <c r="F49" i="9"/>
  <c r="I49" i="9" s="1"/>
  <c r="E50" i="9"/>
  <c r="F50" i="9" s="1"/>
  <c r="I50" i="9" s="1"/>
  <c r="AH6" i="9"/>
  <c r="AE7" i="9"/>
  <c r="E52" i="9" l="1"/>
  <c r="F52" i="9" s="1"/>
  <c r="I51" i="9"/>
  <c r="AI6" i="9"/>
  <c r="AF4" i="9"/>
  <c r="AF7" i="9"/>
  <c r="AF5" i="9"/>
  <c r="I52" i="9" l="1"/>
  <c r="E53" i="9"/>
  <c r="F53" i="9" s="1"/>
  <c r="I53"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<sst xmlns="http://schemas.openxmlformats.org/spreadsheetml/2006/main" count="227" uniqueCount="186">
  <si>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</si>
  <si>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</si>
  <si>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</si>
  <si>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</si>
  <si>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</si>
  <si>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</si>
  <si>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</si>
  <si>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</si>
  <si>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</si>
  <si>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</si>
  <si>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</si>
  <si>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</si>
  <si>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</si>
  <si>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</si>
  <si>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</si>
  <si>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</si>
  <si>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</si>
  <si>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</si>
  <si>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</si>
  <si>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</si>
  <si>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</si>
  <si>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</si>
  <si>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</si>
  <si>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</si>
  <si>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</si>
  <si>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</si>
  <si>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</si>
  <si>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</si>
  <si>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</si>
  <si>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</si>
  <si>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</si>
  <si>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</si>
  <si>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</si>
  <si>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</si>
  <si>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</si>
  <si>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</si>
  <si>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</si>
  <si>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</si>
  <si>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</si>
  <si>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</si>
  <si>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</si>
  <si>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</si>
  <si>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</si>
  <si>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</si>
  <si>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</si>
  <si>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</si>
  <si>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</si>
  <si>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</si>
  <si>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</si>
  <si>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</si>
  <si>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</si>
  <si>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</si>
  <si>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</si>
  <si>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</si>
  <si>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</si>
  <si>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</si>
  <si>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</si>
  <si>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</si>
  <si>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</si>
  <si>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</si>
  <si>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</si>
  <si>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</si>
  <si>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</si>
  <si>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</si>
  <si>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</si>
  <si>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</si>
  <si>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</si>
  <si>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</si>
  <si>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</si>
  <si>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</si>
  <si>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</si>
  <si>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</si>
  <si>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</si>
  <si>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</si>
  <si>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</si>
  <si>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</si>
  <si>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</si>
  <si>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</si>
  <si>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</si>
  <si>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</si>
  <si>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</si>
  <si>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</si>
  <si>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</si>
  <si>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</si>
  <si>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</si>
  <si>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</si>
  <si>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</si>
  <si>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</si>
  <si>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</si>
  <si>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</si>
  <si>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</si>
  <si>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</si>
  <si>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</si>
  <si>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</si>
  <si>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</si>
  <si>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</si>
  <si>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</si>
  <si>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</si>
  <si>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</si>
  <si>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</si>
  <si>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</si>
  <si>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</si>
  <si>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</si>
  <si>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</si>
  <si>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</si>
  <si>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</si>
  <si>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</si>
  <si>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</si>
  <si>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</si>
  <si>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</si>
  <si>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</si>
  <si>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</si>
  <si>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</si>
  <si>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</si>
  <si>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</si>
  <si>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</si>
  <si>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</si>
  <si>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</si>
  <si>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</si>
  <si>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</si>
  <si>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</si>
  <si>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</si>
  <si>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</si>
  <si>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</si>
  <si>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</si>
  <si>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</si>
  <si>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</si>
  <si>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</si>
  <si>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</si>
  <si>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</si>
  <si>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</si>
  <si>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</si>
  <si>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</si>
  <si>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</si>
  <si>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</si>
  <si>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</si>
  <si>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</si>
  <si>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</si>
  <si>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</si>
  <si>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</si>
  <si>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</si>
  <si>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</si>
  <si>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</si>
  <si>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</si>
  <si>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</si>
  <si>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</si>
  <si>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</si>
  <si>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</si>
  <si>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</si>
  <si>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</si>
  <si>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</si>
  <si>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</si>
  <si>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</si>
  <si>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</si>
  <si>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</si>
  <si>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</si>
  <si>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</si>
  <si>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</si>
  <si>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Web Build 2 (Fe Be)</t>
  </si>
  <si>
    <t>Backend Blog</t>
  </si>
  <si>
    <t>Client Meeting 2</t>
  </si>
  <si>
    <t>Client Meet 3</t>
  </si>
  <si>
    <t>Contact Mockup</t>
  </si>
  <si>
    <t>Admin Login Mockup</t>
  </si>
  <si>
    <t>Contact Frontend</t>
  </si>
  <si>
    <t>Admin Login Frontend</t>
  </si>
  <si>
    <t>Admin Homepage Mockup</t>
  </si>
  <si>
    <t>Web Build 3 (admin)</t>
  </si>
  <si>
    <t>Admin Homepage Frontend</t>
  </si>
  <si>
    <t>Authorization Access</t>
  </si>
  <si>
    <t>Web Build 4 (auth)</t>
  </si>
  <si>
    <t>Blog Util</t>
  </si>
  <si>
    <t>Paket Mockup</t>
  </si>
  <si>
    <t>Paket Frontend</t>
  </si>
  <si>
    <t>Utilization Fe Be</t>
  </si>
  <si>
    <t>Admin Pages Mockup</t>
  </si>
  <si>
    <t>Admin Pages Frontend</t>
  </si>
  <si>
    <t>Dewi &amp; Joy</t>
  </si>
  <si>
    <t>Paket Util</t>
  </si>
  <si>
    <t>Home Util</t>
  </si>
  <si>
    <t>Admin CRUD Blog Utils</t>
  </si>
  <si>
    <t>Admin CRUD Paket Utils</t>
  </si>
  <si>
    <t>Finalizing</t>
  </si>
  <si>
    <t>Demonstration Client</t>
  </si>
  <si>
    <t>Deploy</t>
  </si>
  <si>
    <t>Web Build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</si>
</sst>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4">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3"/>
  <sheetViews>
    <sheetView showGridLines="0" tabSelected="1" zoomScaleNormal="100" workbookViewId="0">
      <pane ySplit="7" topLeftCell="A8" activePane="bottomLeft" state="frozen"/>
      <selection pane="bottomLeft" activeCell="B12" sqref="B12"/>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7" t="s">
        <v>71</v>
      </c>
      <c r="L1" s="117"/>
      <c r="M1" s="117"/>
      <c r="N1" s="117"/>
      <c r="O1" s="117"/>
      <c r="P1" s="117"/>
      <c r="Q1" s="117"/>
      <c r="R1" s="117"/>
      <c r="S1" s="117"/>
      <c r="T1" s="117"/>
      <c r="U1" s="117"/>
      <c r="V1" s="117"/>
      <c r="W1" s="117"/>
      <c r="X1" s="117"/>
      <c r="Y1" s="117"/>
      <c r="Z1" s="117"/>
      <c r="AA1" s="117"/>
      <c r="AB1" s="117"/>
      <c r="AC1" s="117"/>
      <c r="AD1" s="117"/>
      <c r="AE1" s="117"/>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9">
        <v>45194</v>
      </c>
      <c r="D4" s="119"/>
      <c r="E4" s="119"/>
      <c r="F4" s="64"/>
      <c r="G4" s="65" t="s">
        <v>68</v>
      </c>
      <c r="H4" s="77">
        <v>1</v>
      </c>
      <c r="I4" s="2"/>
      <c r="J4" s="30"/>
      <c r="K4" s="111" t="str">
        <f>"Week "&amp;(K6-($C$4-WEEKDAY($C$4,1)+2))/7+1</f>
        <v>Week 1</v>
      </c>
      <c r="L4" s="112"/>
      <c r="M4" s="112"/>
      <c r="N4" s="112"/>
      <c r="O4" s="112"/>
      <c r="P4" s="112"/>
      <c r="Q4" s="113"/>
      <c r="R4" s="111" t="str">
        <f>"Week "&amp;(R6-($C$4-WEEKDAY($C$4,1)+2))/7+1</f>
        <v>Week 2</v>
      </c>
      <c r="S4" s="112"/>
      <c r="T4" s="112"/>
      <c r="U4" s="112"/>
      <c r="V4" s="112"/>
      <c r="W4" s="112"/>
      <c r="X4" s="113"/>
      <c r="Y4" s="111" t="str">
        <f>"Week "&amp;(Y6-($C$4-WEEKDAY($C$4,1)+2))/7+1</f>
        <v>Week 3</v>
      </c>
      <c r="Z4" s="112"/>
      <c r="AA4" s="112"/>
      <c r="AB4" s="112"/>
      <c r="AC4" s="112"/>
      <c r="AD4" s="112"/>
      <c r="AE4" s="113"/>
      <c r="AF4" s="111" t="str">
        <f>"Week "&amp;(AF6-($C$4-WEEKDAY($C$4,1)+2))/7+1</f>
        <v>Week 4</v>
      </c>
      <c r="AG4" s="112"/>
      <c r="AH4" s="112"/>
      <c r="AI4" s="112"/>
      <c r="AJ4" s="112"/>
      <c r="AK4" s="112"/>
      <c r="AL4" s="113"/>
      <c r="AM4" s="111" t="str">
        <f>"Week "&amp;(AM6-($C$4-WEEKDAY($C$4,1)+2))/7+1</f>
        <v>Week 5</v>
      </c>
      <c r="AN4" s="112"/>
      <c r="AO4" s="112"/>
      <c r="AP4" s="112"/>
      <c r="AQ4" s="112"/>
      <c r="AR4" s="112"/>
      <c r="AS4" s="113"/>
      <c r="AT4" s="111" t="str">
        <f>"Week "&amp;(AT6-($C$4-WEEKDAY($C$4,1)+2))/7+1</f>
        <v>Week 6</v>
      </c>
      <c r="AU4" s="112"/>
      <c r="AV4" s="112"/>
      <c r="AW4" s="112"/>
      <c r="AX4" s="112"/>
      <c r="AY4" s="112"/>
      <c r="AZ4" s="113"/>
      <c r="BA4" s="111" t="str">
        <f>"Week "&amp;(BA6-($C$4-WEEKDAY($C$4,1)+2))/7+1</f>
        <v>Week 7</v>
      </c>
      <c r="BB4" s="112"/>
      <c r="BC4" s="112"/>
      <c r="BD4" s="112"/>
      <c r="BE4" s="112"/>
      <c r="BF4" s="112"/>
      <c r="BG4" s="113"/>
      <c r="BH4" s="111" t="str">
        <f>"Week "&amp;(BH6-($C$4-WEEKDAY($C$4,1)+2))/7+1</f>
        <v>Week 8</v>
      </c>
      <c r="BI4" s="112"/>
      <c r="BJ4" s="112"/>
      <c r="BK4" s="112"/>
      <c r="BL4" s="112"/>
      <c r="BM4" s="112"/>
      <c r="BN4" s="113"/>
    </row>
    <row r="5" spans="1:66" ht="17.25" customHeight="1" x14ac:dyDescent="0.2">
      <c r="A5" s="64"/>
      <c r="B5" s="65" t="s">
        <v>70</v>
      </c>
      <c r="C5" s="118" t="s">
        <v>132</v>
      </c>
      <c r="D5" s="118"/>
      <c r="E5" s="118"/>
      <c r="F5" s="64"/>
      <c r="G5" s="64"/>
      <c r="H5" s="64"/>
      <c r="I5" s="64"/>
      <c r="J5" s="30"/>
      <c r="K5" s="114">
        <f>K6</f>
        <v>45194</v>
      </c>
      <c r="L5" s="115"/>
      <c r="M5" s="115"/>
      <c r="N5" s="115"/>
      <c r="O5" s="115"/>
      <c r="P5" s="115"/>
      <c r="Q5" s="116"/>
      <c r="R5" s="114">
        <f>R6</f>
        <v>45201</v>
      </c>
      <c r="S5" s="115"/>
      <c r="T5" s="115"/>
      <c r="U5" s="115"/>
      <c r="V5" s="115"/>
      <c r="W5" s="115"/>
      <c r="X5" s="116"/>
      <c r="Y5" s="114">
        <f>Y6</f>
        <v>45208</v>
      </c>
      <c r="Z5" s="115"/>
      <c r="AA5" s="115"/>
      <c r="AB5" s="115"/>
      <c r="AC5" s="115"/>
      <c r="AD5" s="115"/>
      <c r="AE5" s="116"/>
      <c r="AF5" s="114">
        <f>AF6</f>
        <v>45215</v>
      </c>
      <c r="AG5" s="115"/>
      <c r="AH5" s="115"/>
      <c r="AI5" s="115"/>
      <c r="AJ5" s="115"/>
      <c r="AK5" s="115"/>
      <c r="AL5" s="116"/>
      <c r="AM5" s="114">
        <f>AM6</f>
        <v>45222</v>
      </c>
      <c r="AN5" s="115"/>
      <c r="AO5" s="115"/>
      <c r="AP5" s="115"/>
      <c r="AQ5" s="115"/>
      <c r="AR5" s="115"/>
      <c r="AS5" s="116"/>
      <c r="AT5" s="114">
        <f>AT6</f>
        <v>45229</v>
      </c>
      <c r="AU5" s="115"/>
      <c r="AV5" s="115"/>
      <c r="AW5" s="115"/>
      <c r="AX5" s="115"/>
      <c r="AY5" s="115"/>
      <c r="AZ5" s="116"/>
      <c r="BA5" s="114">
        <f>BA6</f>
        <v>45236</v>
      </c>
      <c r="BB5" s="115"/>
      <c r="BC5" s="115"/>
      <c r="BD5" s="115"/>
      <c r="BE5" s="115"/>
      <c r="BF5" s="115"/>
      <c r="BG5" s="116"/>
      <c r="BH5" s="114">
        <f>BH6</f>
        <v>45243</v>
      </c>
      <c r="BI5" s="115"/>
      <c r="BJ5" s="115"/>
      <c r="BK5" s="115"/>
      <c r="BL5" s="115"/>
      <c r="BM5" s="115"/>
      <c r="BN5" s="116"/>
    </row>
    <row r="6" spans="1:66" x14ac:dyDescent="0.2">
      <c r="A6" s="30"/>
      <c r="B6" s="30"/>
      <c r="C6" s="30"/>
      <c r="D6" s="30"/>
      <c r="E6" s="30"/>
      <c r="F6" s="30"/>
      <c r="G6" s="30"/>
      <c r="H6" s="30"/>
      <c r="I6" s="30"/>
      <c r="J6" s="30"/>
      <c r="K6" s="53">
        <f>C4-WEEKDAY(C4,1)+2+7*(H4-1)</f>
        <v>45194</v>
      </c>
      <c r="L6" s="44">
        <f t="shared" ref="L6:AQ6" si="0">K6+1</f>
        <v>45195</v>
      </c>
      <c r="M6" s="44">
        <f t="shared" si="0"/>
        <v>45196</v>
      </c>
      <c r="N6" s="44">
        <f t="shared" si="0"/>
        <v>45197</v>
      </c>
      <c r="O6" s="44">
        <f t="shared" si="0"/>
        <v>45198</v>
      </c>
      <c r="P6" s="44">
        <f t="shared" si="0"/>
        <v>45199</v>
      </c>
      <c r="Q6" s="54">
        <f t="shared" si="0"/>
        <v>45200</v>
      </c>
      <c r="R6" s="53">
        <f t="shared" si="0"/>
        <v>45201</v>
      </c>
      <c r="S6" s="44">
        <f t="shared" si="0"/>
        <v>45202</v>
      </c>
      <c r="T6" s="44">
        <f t="shared" si="0"/>
        <v>45203</v>
      </c>
      <c r="U6" s="44">
        <f t="shared" si="0"/>
        <v>45204</v>
      </c>
      <c r="V6" s="44">
        <f t="shared" si="0"/>
        <v>45205</v>
      </c>
      <c r="W6" s="44">
        <f t="shared" si="0"/>
        <v>45206</v>
      </c>
      <c r="X6" s="54">
        <f t="shared" si="0"/>
        <v>45207</v>
      </c>
      <c r="Y6" s="53">
        <f t="shared" si="0"/>
        <v>45208</v>
      </c>
      <c r="Z6" s="44">
        <f t="shared" si="0"/>
        <v>45209</v>
      </c>
      <c r="AA6" s="44">
        <f t="shared" si="0"/>
        <v>45210</v>
      </c>
      <c r="AB6" s="44">
        <f t="shared" si="0"/>
        <v>45211</v>
      </c>
      <c r="AC6" s="44">
        <f t="shared" si="0"/>
        <v>45212</v>
      </c>
      <c r="AD6" s="44">
        <f t="shared" si="0"/>
        <v>45213</v>
      </c>
      <c r="AE6" s="54">
        <f t="shared" si="0"/>
        <v>45214</v>
      </c>
      <c r="AF6" s="53">
        <f t="shared" si="0"/>
        <v>45215</v>
      </c>
      <c r="AG6" s="44">
        <f t="shared" si="0"/>
        <v>45216</v>
      </c>
      <c r="AH6" s="44">
        <f t="shared" si="0"/>
        <v>45217</v>
      </c>
      <c r="AI6" s="44">
        <f t="shared" si="0"/>
        <v>45218</v>
      </c>
      <c r="AJ6" s="44">
        <f t="shared" si="0"/>
        <v>45219</v>
      </c>
      <c r="AK6" s="44">
        <f t="shared" si="0"/>
        <v>45220</v>
      </c>
      <c r="AL6" s="54">
        <f t="shared" si="0"/>
        <v>45221</v>
      </c>
      <c r="AM6" s="53">
        <f t="shared" si="0"/>
        <v>45222</v>
      </c>
      <c r="AN6" s="44">
        <f t="shared" si="0"/>
        <v>45223</v>
      </c>
      <c r="AO6" s="44">
        <f t="shared" si="0"/>
        <v>45224</v>
      </c>
      <c r="AP6" s="44">
        <f t="shared" si="0"/>
        <v>45225</v>
      </c>
      <c r="AQ6" s="44">
        <f t="shared" si="0"/>
        <v>45226</v>
      </c>
      <c r="AR6" s="44">
        <f t="shared" ref="AR6:BN6" si="1">AQ6+1</f>
        <v>45227</v>
      </c>
      <c r="AS6" s="54">
        <f t="shared" si="1"/>
        <v>45228</v>
      </c>
      <c r="AT6" s="53">
        <f t="shared" si="1"/>
        <v>45229</v>
      </c>
      <c r="AU6" s="44">
        <f t="shared" si="1"/>
        <v>45230</v>
      </c>
      <c r="AV6" s="44">
        <f t="shared" si="1"/>
        <v>45231</v>
      </c>
      <c r="AW6" s="44">
        <f t="shared" si="1"/>
        <v>45232</v>
      </c>
      <c r="AX6" s="44">
        <f t="shared" si="1"/>
        <v>45233</v>
      </c>
      <c r="AY6" s="44">
        <f t="shared" si="1"/>
        <v>45234</v>
      </c>
      <c r="AZ6" s="54">
        <f t="shared" si="1"/>
        <v>45235</v>
      </c>
      <c r="BA6" s="53">
        <f t="shared" si="1"/>
        <v>45236</v>
      </c>
      <c r="BB6" s="44">
        <f t="shared" si="1"/>
        <v>45237</v>
      </c>
      <c r="BC6" s="44">
        <f t="shared" si="1"/>
        <v>45238</v>
      </c>
      <c r="BD6" s="44">
        <f t="shared" si="1"/>
        <v>45239</v>
      </c>
      <c r="BE6" s="44">
        <f t="shared" si="1"/>
        <v>45240</v>
      </c>
      <c r="BF6" s="44">
        <f t="shared" si="1"/>
        <v>45241</v>
      </c>
      <c r="BG6" s="54">
        <f t="shared" si="1"/>
        <v>45242</v>
      </c>
      <c r="BH6" s="53">
        <f t="shared" si="1"/>
        <v>45243</v>
      </c>
      <c r="BI6" s="44">
        <f t="shared" si="1"/>
        <v>45244</v>
      </c>
      <c r="BJ6" s="44">
        <f t="shared" si="1"/>
        <v>45245</v>
      </c>
      <c r="BK6" s="44">
        <f t="shared" si="1"/>
        <v>45246</v>
      </c>
      <c r="BL6" s="44">
        <f t="shared" si="1"/>
        <v>45247</v>
      </c>
      <c r="BM6" s="44">
        <f t="shared" si="1"/>
        <v>45248</v>
      </c>
      <c r="BN6" s="54">
        <f t="shared" si="1"/>
        <v>45249</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185</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0.5</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160</v>
      </c>
      <c r="C22" s="40" t="s">
        <v>134</v>
      </c>
      <c r="D22" s="104"/>
      <c r="E22" s="105">
        <f>F20+1</f>
        <v>45212</v>
      </c>
      <c r="F22" s="106">
        <f t="shared" ref="F22" si="10">IF(ISBLANK(E22)," - ",IF(G22=0,E22,E22+G22-1))</f>
        <v>45212</v>
      </c>
      <c r="G22" s="107">
        <v>1</v>
      </c>
      <c r="H22" s="108">
        <v>0</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158</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0</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0</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0</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0</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0</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159</v>
      </c>
      <c r="C29" s="40" t="s">
        <v>153</v>
      </c>
      <c r="D29" s="76"/>
      <c r="E29" s="58">
        <f>F28+1</f>
        <v>45218</v>
      </c>
      <c r="F29" s="59">
        <f t="shared" ref="F29" si="13">IF(ISBLANK(E29)," - ",IF(G29=0,E29,E29+G29-1))</f>
        <v>45219</v>
      </c>
      <c r="G29" s="41">
        <v>2</v>
      </c>
      <c r="H29" s="42">
        <v>0</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161</v>
      </c>
      <c r="C30" s="40" t="s">
        <v>134</v>
      </c>
      <c r="D30" s="76"/>
      <c r="E30" s="58">
        <f>F23</f>
        <v>45219</v>
      </c>
      <c r="F30" s="59">
        <f t="shared" ref="F30:F36" si="15">IF(ISBLANK(E30)," - ",IF(G30=0,E30,E30+G30-1))</f>
        <v>45219</v>
      </c>
      <c r="G30" s="41">
        <v>1</v>
      </c>
      <c r="H30" s="42">
        <v>0</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167</v>
      </c>
      <c r="D31" s="35"/>
      <c r="E31" s="60">
        <f>F30+3</f>
        <v>45222</v>
      </c>
      <c r="F31" s="60">
        <f t="shared" si="15"/>
        <v>45226</v>
      </c>
      <c r="G31" s="36">
        <v>5</v>
      </c>
      <c r="H31" s="37"/>
      <c r="I31" s="38">
        <f t="shared" si="16"/>
        <v>5</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162</v>
      </c>
      <c r="C32" s="40" t="s">
        <v>144</v>
      </c>
      <c r="D32" s="76"/>
      <c r="E32" s="58">
        <f>E31</f>
        <v>45222</v>
      </c>
      <c r="F32" s="59">
        <f t="shared" si="15"/>
        <v>45222</v>
      </c>
      <c r="G32" s="41">
        <v>1</v>
      </c>
      <c r="H32" s="42">
        <v>0</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163</v>
      </c>
      <c r="C33" s="40" t="s">
        <v>144</v>
      </c>
      <c r="D33" s="76"/>
      <c r="E33" s="58">
        <f>F32+1</f>
        <v>45223</v>
      </c>
      <c r="F33" s="59">
        <f t="shared" si="15"/>
        <v>45223</v>
      </c>
      <c r="G33" s="41">
        <v>1</v>
      </c>
      <c r="H33" s="42">
        <v>0</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164</v>
      </c>
      <c r="C34" s="40" t="s">
        <v>150</v>
      </c>
      <c r="D34" s="76"/>
      <c r="E34" s="58">
        <f>F32+1</f>
        <v>45223</v>
      </c>
      <c r="F34" s="59">
        <f t="shared" si="15"/>
        <v>45224</v>
      </c>
      <c r="G34" s="41">
        <v>2</v>
      </c>
      <c r="H34" s="42">
        <v>0</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165</v>
      </c>
      <c r="C35" s="40" t="s">
        <v>148</v>
      </c>
      <c r="D35" s="76"/>
      <c r="E35" s="58">
        <f>F33+1</f>
        <v>45224</v>
      </c>
      <c r="F35" s="59">
        <f t="shared" si="15"/>
        <v>45225</v>
      </c>
      <c r="G35" s="41">
        <v>2</v>
      </c>
      <c r="H35" s="42">
        <v>0</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166</v>
      </c>
      <c r="C36" s="40" t="s">
        <v>144</v>
      </c>
      <c r="D36" s="76"/>
      <c r="E36" s="58">
        <f>F35+1</f>
        <v>45226</v>
      </c>
      <c r="F36" s="59">
        <f t="shared" si="15"/>
        <v>45226</v>
      </c>
      <c r="G36" s="41">
        <v>1</v>
      </c>
      <c r="H36" s="42">
        <v>0</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34" customFormat="1" ht="18" x14ac:dyDescent="0.2">
      <c r="A37" s="32" t="str">
        <f>IF(ISERROR(VALUE(SUBSTITUTE(prevWBS,".",""))),"1",IF(ISERROR(FIND("`",SUBSTITUTE(prevWBS,".","`",1))),TEXT(VALUE(prevWBS)+1,"#"),TEXT(VALUE(LEFT(prevWBS,FIND("`",SUBSTITUTE(prevWBS,".","`",1))-1))+1,"#")))</f>
        <v>5</v>
      </c>
      <c r="B37" s="33" t="s">
        <v>170</v>
      </c>
      <c r="D37" s="35"/>
      <c r="E37" s="60">
        <f>F36+3</f>
        <v>45229</v>
      </c>
      <c r="F37" s="60">
        <f t="shared" ref="F37:F42" si="17">IF(ISBLANK(E37)," - ",IF(G37=0,E37,E37+G37-1))</f>
        <v>45233</v>
      </c>
      <c r="G37" s="36">
        <v>5</v>
      </c>
      <c r="H37" s="37"/>
      <c r="I37" s="38">
        <f t="shared" ref="I37:I42" si="18">IF(OR(F37=0,E37=0)," - ",NETWORKDAYS(E37,F37))</f>
        <v>5</v>
      </c>
      <c r="J37" s="57"/>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row>
    <row r="38" spans="1:66" s="40" customFormat="1" ht="18" x14ac:dyDescent="0.2">
      <c r="A38" s="39" t="str">
        <f t="shared" ref="A38:A43" si="1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8" s="75" t="s">
        <v>172</v>
      </c>
      <c r="C38" s="40" t="s">
        <v>144</v>
      </c>
      <c r="D38" s="76"/>
      <c r="E38" s="58">
        <f>E37</f>
        <v>45229</v>
      </c>
      <c r="F38" s="59">
        <f>IF(ISBLANK(E38)," - ",IF(G38=0,E38,E38+G38-1))</f>
        <v>45229</v>
      </c>
      <c r="G38" s="41">
        <v>1</v>
      </c>
      <c r="H38" s="42">
        <v>0</v>
      </c>
      <c r="I38" s="43">
        <f>IF(OR(F38=0,E38=0)," - ",NETWORKDAYS(E38,F38))</f>
        <v>1</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24" x14ac:dyDescent="0.2">
      <c r="A39" s="39" t="str">
        <f t="shared" si="19"/>
        <v>5.2</v>
      </c>
      <c r="B39" s="75" t="s">
        <v>168</v>
      </c>
      <c r="C39" s="40" t="s">
        <v>148</v>
      </c>
      <c r="D39" s="76"/>
      <c r="E39" s="58">
        <f>E37</f>
        <v>45229</v>
      </c>
      <c r="F39" s="59">
        <f t="shared" si="17"/>
        <v>45230</v>
      </c>
      <c r="G39" s="41">
        <v>2</v>
      </c>
      <c r="H39" s="42">
        <v>0</v>
      </c>
      <c r="I39" s="43">
        <f t="shared" si="18"/>
        <v>2</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9"/>
        <v>5.3</v>
      </c>
      <c r="B40" s="75" t="s">
        <v>171</v>
      </c>
      <c r="C40" s="40" t="s">
        <v>153</v>
      </c>
      <c r="D40" s="76"/>
      <c r="E40" s="58">
        <f>E37</f>
        <v>45229</v>
      </c>
      <c r="F40" s="59">
        <f>IF(ISBLANK(E40)," - ",IF(G40=0,E40,E40+G40-1))</f>
        <v>45231</v>
      </c>
      <c r="G40" s="41">
        <v>3</v>
      </c>
      <c r="H40" s="42">
        <v>0</v>
      </c>
      <c r="I40" s="43">
        <f>IF(OR(F40=0,E40=0)," - ",NETWORKDAYS(E40,F40))</f>
        <v>3</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9"/>
        <v>5.4</v>
      </c>
      <c r="B41" s="75" t="s">
        <v>173</v>
      </c>
      <c r="C41" s="40" t="s">
        <v>150</v>
      </c>
      <c r="D41" s="76"/>
      <c r="E41" s="58">
        <f>F38+1</f>
        <v>45230</v>
      </c>
      <c r="F41" s="59">
        <f>IF(ISBLANK(E41)," - ",IF(G41=0,E41,E41+G41-1))</f>
        <v>45231</v>
      </c>
      <c r="G41" s="41">
        <v>2</v>
      </c>
      <c r="H41" s="42">
        <v>0</v>
      </c>
      <c r="I41" s="43">
        <f>IF(OR(F41=0,E41=0)," - ",NETWORKDAYS(E41,F41))</f>
        <v>2</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9"/>
        <v>5.5</v>
      </c>
      <c r="B42" s="75" t="s">
        <v>169</v>
      </c>
      <c r="C42" s="40" t="s">
        <v>134</v>
      </c>
      <c r="D42" s="76"/>
      <c r="E42" s="58">
        <f>F39+1</f>
        <v>45231</v>
      </c>
      <c r="F42" s="59">
        <f t="shared" si="17"/>
        <v>45233</v>
      </c>
      <c r="G42" s="41">
        <v>3</v>
      </c>
      <c r="H42" s="42">
        <v>0</v>
      </c>
      <c r="I42" s="43">
        <f t="shared" si="18"/>
        <v>3</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40" customFormat="1" ht="18" x14ac:dyDescent="0.2">
      <c r="A43" s="39" t="str">
        <f t="shared" si="19"/>
        <v>5.6</v>
      </c>
      <c r="B43" s="75" t="s">
        <v>161</v>
      </c>
      <c r="C43" s="40" t="s">
        <v>134</v>
      </c>
      <c r="D43" s="76"/>
      <c r="E43" s="58">
        <f>F37</f>
        <v>45233</v>
      </c>
      <c r="F43" s="59">
        <f t="shared" ref="F43" si="20">IF(ISBLANK(E43)," - ",IF(G43=0,E43,E43+G43-1))</f>
        <v>45233</v>
      </c>
      <c r="G43" s="41">
        <v>1</v>
      </c>
      <c r="H43" s="42">
        <v>0</v>
      </c>
      <c r="I43" s="43">
        <f t="shared" ref="I43" si="21">IF(OR(F43=0,E43=0)," - ",NETWORKDAYS(E43,F43))</f>
        <v>1</v>
      </c>
      <c r="J43" s="56"/>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row>
    <row r="44" spans="1:66" s="34" customFormat="1" ht="18" x14ac:dyDescent="0.2">
      <c r="A44" s="32" t="str">
        <f>IF(ISERROR(VALUE(SUBSTITUTE(prevWBS,".",""))),"1",IF(ISERROR(FIND("`",SUBSTITUTE(prevWBS,".","`",1))),TEXT(VALUE(prevWBS)+1,"#"),TEXT(VALUE(LEFT(prevWBS,FIND("`",SUBSTITUTE(prevWBS,".","`",1))-1))+1,"#")))</f>
        <v>6</v>
      </c>
      <c r="B44" s="33" t="s">
        <v>174</v>
      </c>
      <c r="D44" s="35"/>
      <c r="E44" s="60">
        <f>F37+3</f>
        <v>45236</v>
      </c>
      <c r="F44" s="60">
        <f t="shared" ref="F44" si="22">IF(ISBLANK(E44)," - ",IF(G44=0,E44,E44+G44-1))</f>
        <v>45240</v>
      </c>
      <c r="G44" s="36">
        <v>5</v>
      </c>
      <c r="H44" s="37"/>
      <c r="I44" s="38">
        <f t="shared" ref="I44" si="23">IF(OR(F44=0,E44=0)," - ",NETWORKDAYS(E44,F44))</f>
        <v>5</v>
      </c>
      <c r="J44" s="57"/>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row>
    <row r="45" spans="1:66" s="40" customFormat="1" ht="18" x14ac:dyDescent="0.2">
      <c r="A4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5" s="75" t="s">
        <v>175</v>
      </c>
      <c r="C45" s="40" t="s">
        <v>144</v>
      </c>
      <c r="D45" s="76"/>
      <c r="E45" s="58">
        <f>E44</f>
        <v>45236</v>
      </c>
      <c r="F45" s="59">
        <f>IF(ISBLANK(E45)," - ",IF(G45=0,E45,E45+G45-1))</f>
        <v>45238</v>
      </c>
      <c r="G45" s="41">
        <v>3</v>
      </c>
      <c r="H45" s="42">
        <v>0</v>
      </c>
      <c r="I45" s="43">
        <f>IF(OR(F45=0,E45=0)," - ",NETWORKDAYS(E45,F45))</f>
        <v>3</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24" x14ac:dyDescent="0.2">
      <c r="A4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6" s="75" t="s">
        <v>176</v>
      </c>
      <c r="C46" s="40" t="s">
        <v>177</v>
      </c>
      <c r="D46" s="76"/>
      <c r="E46" s="58">
        <f>E45+1</f>
        <v>45237</v>
      </c>
      <c r="F46" s="59">
        <f t="shared" ref="F46" si="24">IF(ISBLANK(E46)," - ",IF(G46=0,E46,E46+G46-1))</f>
        <v>45240</v>
      </c>
      <c r="G46" s="41">
        <v>4</v>
      </c>
      <c r="H46" s="42">
        <v>0</v>
      </c>
      <c r="I46" s="43">
        <f t="shared" ref="I46" si="25">IF(OR(F46=0,E46=0)," - ",NETWORKDAYS(E46,F46))</f>
        <v>4</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7" s="75" t="s">
        <v>178</v>
      </c>
      <c r="C47" s="40" t="s">
        <v>153</v>
      </c>
      <c r="D47" s="76"/>
      <c r="E47" s="58">
        <f>E44</f>
        <v>45236</v>
      </c>
      <c r="F47" s="59">
        <f>IF(ISBLANK(E47)," - ",IF(G47=0,E47,E47+G47-1))</f>
        <v>45238</v>
      </c>
      <c r="G47" s="41">
        <v>3</v>
      </c>
      <c r="H47" s="42">
        <v>0</v>
      </c>
      <c r="I47" s="43">
        <f>IF(OR(F47=0,E47=0)," - ",NETWORKDAYS(E47,F47))</f>
        <v>3</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18" x14ac:dyDescent="0.2">
      <c r="A4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8" s="75" t="s">
        <v>179</v>
      </c>
      <c r="C48" s="40" t="s">
        <v>153</v>
      </c>
      <c r="D48" s="76"/>
      <c r="E48" s="58">
        <f>F47+1</f>
        <v>45239</v>
      </c>
      <c r="F48" s="59">
        <f>IF(ISBLANK(E48)," - ",IF(G48=0,E48,E48+G48-1))</f>
        <v>45240</v>
      </c>
      <c r="G48" s="41">
        <v>2</v>
      </c>
      <c r="H48" s="42">
        <v>0</v>
      </c>
      <c r="I48" s="43">
        <f>IF(OR(F48=0,E48=0)," - ",NETWORKDAYS(E48,F48))</f>
        <v>2</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34" customFormat="1" ht="18" x14ac:dyDescent="0.2">
      <c r="A49" s="32" t="str">
        <f>IF(ISERROR(VALUE(SUBSTITUTE(prevWBS,".",""))),"1",IF(ISERROR(FIND("`",SUBSTITUTE(prevWBS,".","`",1))),TEXT(VALUE(prevWBS)+1,"#"),TEXT(VALUE(LEFT(prevWBS,FIND("`",SUBSTITUTE(prevWBS,".","`",1))-1))+1,"#")))</f>
        <v>7</v>
      </c>
      <c r="B49" s="33" t="s">
        <v>182</v>
      </c>
      <c r="D49" s="35"/>
      <c r="E49" s="60">
        <f>F48+3</f>
        <v>45243</v>
      </c>
      <c r="F49" s="60">
        <f t="shared" ref="F49" si="26">IF(ISBLANK(E49)," - ",IF(G49=0,E49,E49+G49-1))</f>
        <v>45247</v>
      </c>
      <c r="G49" s="36">
        <v>5</v>
      </c>
      <c r="H49" s="37"/>
      <c r="I49" s="38">
        <f t="shared" ref="I49" si="27">IF(OR(F49=0,E49=0)," - ",NETWORKDAYS(E49,F49))</f>
        <v>5</v>
      </c>
      <c r="J49" s="57"/>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c r="BL49" s="63"/>
      <c r="BM49" s="63"/>
      <c r="BN49" s="63"/>
    </row>
    <row r="50" spans="1:66" s="40" customFormat="1" ht="24" x14ac:dyDescent="0.2">
      <c r="A5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50" s="75" t="s">
        <v>180</v>
      </c>
      <c r="C50" s="40" t="s">
        <v>153</v>
      </c>
      <c r="D50" s="76"/>
      <c r="E50" s="58">
        <f>E49</f>
        <v>45243</v>
      </c>
      <c r="F50" s="59">
        <f>IF(ISBLANK(E50)," - ",IF(G50=0,E50,E50+G50-1))</f>
        <v>45245</v>
      </c>
      <c r="G50" s="41">
        <v>3</v>
      </c>
      <c r="H50" s="42">
        <v>0</v>
      </c>
      <c r="I50" s="43">
        <f>IF(OR(F50=0,E50=0)," - ",NETWORKDAYS(E50,F50))</f>
        <v>3</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24" x14ac:dyDescent="0.2">
      <c r="A5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51" s="75" t="s">
        <v>181</v>
      </c>
      <c r="C51" s="40" t="s">
        <v>134</v>
      </c>
      <c r="D51" s="76"/>
      <c r="E51" s="58">
        <f>E49</f>
        <v>45243</v>
      </c>
      <c r="F51" s="59">
        <f t="shared" ref="F51" si="28">IF(ISBLANK(E51)," - ",IF(G51=0,E51,E51+G51-1))</f>
        <v>45245</v>
      </c>
      <c r="G51" s="41">
        <v>3</v>
      </c>
      <c r="H51" s="42">
        <v>0</v>
      </c>
      <c r="I51" s="43">
        <f t="shared" ref="I51" si="29">IF(OR(F51=0,E51=0)," - ",NETWORKDAYS(E51,F51))</f>
        <v>3</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40" customFormat="1" ht="18" x14ac:dyDescent="0.2">
      <c r="A5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52" s="75" t="s">
        <v>183</v>
      </c>
      <c r="C52" s="40" t="s">
        <v>134</v>
      </c>
      <c r="D52" s="76"/>
      <c r="E52" s="58">
        <f>F51+1</f>
        <v>45246</v>
      </c>
      <c r="F52" s="59">
        <f>IF(ISBLANK(E52)," - ",IF(G52=0,E52,E52+G52-1))</f>
        <v>45246</v>
      </c>
      <c r="G52" s="41">
        <v>1</v>
      </c>
      <c r="H52" s="42">
        <v>0</v>
      </c>
      <c r="I52" s="43">
        <f>IF(OR(F52=0,E52=0)," - ",NETWORKDAYS(E52,F52))</f>
        <v>1</v>
      </c>
      <c r="J52" s="56"/>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row>
    <row r="53" spans="1:66" s="40" customFormat="1" ht="18" x14ac:dyDescent="0.2">
      <c r="A5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7.4</v>
      </c>
      <c r="B53" s="75" t="s">
        <v>184</v>
      </c>
      <c r="C53" s="40" t="s">
        <v>134</v>
      </c>
      <c r="D53" s="76"/>
      <c r="E53" s="58">
        <f>F52+1</f>
        <v>45247</v>
      </c>
      <c r="F53" s="59">
        <f>IF(ISBLANK(E53)," - ",IF(G53=0,E53,E53+G53-1))</f>
        <v>45247</v>
      </c>
      <c r="G53" s="41">
        <v>1</v>
      </c>
      <c r="H53" s="42">
        <v>0</v>
      </c>
      <c r="I53" s="43">
        <f>IF(OR(F53=0,E53=0)," - ",NETWORKDAYS(E53,F53))</f>
        <v>1</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3 H23:H28 H37:H42 H15:H21">
    <cfRule type="dataBar" priority="6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3" priority="109">
      <formula>K$6=TODAY()</formula>
    </cfRule>
  </conditionalFormatting>
  <conditionalFormatting sqref="K8:BN13 K15:BN53">
    <cfRule type="expression" dxfId="12" priority="112">
      <formula>AND($E8&lt;=K$6,ROUNDDOWN(($F8-$E8+1)*$H8,0)+$E8-1&gt;=K$6)</formula>
    </cfRule>
    <cfRule type="expression" dxfId="11" priority="113">
      <formula>AND(NOT(ISBLANK($E8)),$E8&lt;=K$6,$F8&gt;=K$6)</formula>
    </cfRule>
  </conditionalFormatting>
  <conditionalFormatting sqref="K6:BN13 K23:BN28 K37:BN42 K15:BN21">
    <cfRule type="expression" dxfId="10" priority="72">
      <formula>K$6=TODAY()</formula>
    </cfRule>
  </conditionalFormatting>
  <conditionalFormatting sqref="H14">
    <cfRule type="dataBar" priority="61">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9" priority="63">
      <formula>AND($E14&lt;=K$6,ROUNDDOWN(($F14-$E14+1)*$H14,0)+$E14-1&gt;=K$6)</formula>
    </cfRule>
    <cfRule type="expression" dxfId="8" priority="64">
      <formula>AND(NOT(ISBLANK($E14)),$E14&lt;=K$6,$F14&gt;=K$6)</formula>
    </cfRule>
  </conditionalFormatting>
  <conditionalFormatting sqref="K14:BN14">
    <cfRule type="expression" dxfId="7" priority="62">
      <formula>K$6=TODAY()</formula>
    </cfRule>
  </conditionalFormatting>
  <conditionalFormatting sqref="H29">
    <cfRule type="dataBar" priority="53">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6" priority="54">
      <formula>K$6=TODAY()</formula>
    </cfRule>
  </conditionalFormatting>
  <conditionalFormatting sqref="H22">
    <cfRule type="dataBar" priority="49">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5" priority="50">
      <formula>K$6=TODAY()</formula>
    </cfRule>
  </conditionalFormatting>
  <conditionalFormatting sqref="H30">
    <cfRule type="dataBar" priority="45">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4" priority="46">
      <formula>K$6=TODAY()</formula>
    </cfRule>
  </conditionalFormatting>
  <conditionalFormatting sqref="H31:H36">
    <cfRule type="dataBar" priority="41">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3" priority="42">
      <formula>K$6=TODAY()</formula>
    </cfRule>
  </conditionalFormatting>
  <conditionalFormatting sqref="H43">
    <cfRule type="dataBar" priority="25">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3:BN43">
    <cfRule type="expression" dxfId="2" priority="26">
      <formula>K$6=TODAY()</formula>
    </cfRule>
  </conditionalFormatting>
  <conditionalFormatting sqref="H44:H48">
    <cfRule type="dataBar" priority="13">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4:BN48">
    <cfRule type="expression" dxfId="1" priority="14">
      <formula>K$6=TODAY()</formula>
    </cfRule>
  </conditionalFormatting>
  <conditionalFormatting sqref="H49:H53">
    <cfRule type="dataBar" priority="7">
      <dataBar>
        <cfvo type="num" val="0"/>
        <cfvo type="num" val="1"/>
        <color theme="0" tint="-0.34998626667073579"/>
      </dataBar>
      <extLst>
        <ext xmlns:x14="http://schemas.microsoft.com/office/spreadsheetml/2009/9/main" uri="{B025F937-C7B1-47D3-B67F-A62EFF666E3E}">
          <x14:id>{120CCD98-F855-4770-BAE7-6F6EA0A92E96}</x14:id>
        </ext>
      </extLst>
    </cfRule>
  </conditionalFormatting>
  <conditionalFormatting sqref="K49:BN5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H25 H23 H24 G26:H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H37:H42 H15:H21</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H44:H48</xm:sqref>
        </x14:conditionalFormatting>
        <x14:conditionalFormatting xmlns:xm="http://schemas.microsoft.com/office/excel/2006/main">
          <x14:cfRule type="dataBar" id="{120CCD98-F855-4770-BAE7-6F6EA0A92E96}">
            <x14:dataBar minLength="0" maxLength="100" gradient="0">
              <x14:cfvo type="num">
                <xm:f>0</xm:f>
              </x14:cfvo>
              <x14:cfvo type="num">
                <xm:f>1</xm:f>
              </x14:cfvo>
              <x14:negativeFillColor rgb="FFFF0000"/>
              <x14:axisColor rgb="FF000000"/>
            </x14:dataBar>
          </x14:cfRule>
          <xm:sqref>H49:H53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2023-10-12T18:52:01Z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