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055BD072-BB14-47AB-AD4A-44DB43DE6CC1}" xr6:coauthVersionLast="47" xr6:coauthVersionMax="47" xr10:uidLastSave="{00000000-0000-0000-0000-000000000000}"/>
  <bookViews>
    <workbookView xWindow="-120" yWindow="-120" windowWidth="25440" windowHeight="15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9" l="1"/>
  <c r="E25" i="9"/>
  <c r="E24" i="9"/>
  <c r="F12" i="9"/>
  <c r="I12" i="9" s="1"/>
  <c r="E14" i="9"/>
  <c r="E15" i="9"/>
  <c r="E13" i="9"/>
  <c r="F9" i="9"/>
  <c r="F8" i="9" l="1"/>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E48" i="9" s="1"/>
  <c r="F48" i="9" s="1"/>
  <c r="F43" i="9"/>
  <c r="E44" i="9"/>
  <c r="AE6" i="9"/>
  <c r="AB7" i="9"/>
  <c r="I48" i="9" l="1"/>
  <c r="E49" i="9"/>
  <c r="F49" i="9" s="1"/>
  <c r="I43" i="9"/>
  <c r="E54" i="9"/>
  <c r="F44" i="9"/>
  <c r="I44" i="9" s="1"/>
  <c r="E45" i="9"/>
  <c r="F45" i="9" s="1"/>
  <c r="I45" i="9" s="1"/>
  <c r="I46" i="9"/>
  <c r="E47" i="9"/>
  <c r="F47" i="9" s="1"/>
  <c r="AF6" i="9"/>
  <c r="AC7" i="9"/>
  <c r="I49" i="9" l="1"/>
  <c r="E50" i="9"/>
  <c r="F54" i="9"/>
  <c r="I54" i="9" s="1"/>
  <c r="E55" i="9"/>
  <c r="F55" i="9" s="1"/>
  <c r="I47" i="9"/>
  <c r="AG6" i="9"/>
  <c r="AD7" i="9"/>
  <c r="I55" i="9" l="1"/>
  <c r="E56" i="9"/>
  <c r="F56" i="9" s="1"/>
  <c r="F50" i="9"/>
  <c r="AH6" i="9"/>
  <c r="AE7" i="9"/>
  <c r="I50" i="9" l="1"/>
  <c r="E51" i="9"/>
  <c r="F51" i="9" s="1"/>
  <c r="I51" i="9" s="1"/>
  <c r="I56" i="9"/>
  <c r="E57" i="9"/>
  <c r="F57" i="9" s="1"/>
  <c r="AI6" i="9"/>
  <c r="AF4" i="9"/>
  <c r="AF7" i="9"/>
  <c r="AF5" i="9"/>
  <c r="E52" i="9" l="1"/>
  <c r="F52" i="9" s="1"/>
  <c r="I52" i="9" s="1"/>
  <c r="I57" i="9"/>
  <c r="E59" i="9"/>
  <c r="F59" i="9" s="1"/>
  <c r="I59" i="9" s="1"/>
  <c r="E58" i="9"/>
  <c r="F58" i="9" s="1"/>
  <c r="I58" i="9" s="1"/>
  <c r="AJ6" i="9"/>
  <c r="AG7" i="9"/>
  <c r="E53" i="9" l="1"/>
  <c r="F53" i="9" s="1"/>
  <c r="I53" i="9" s="1"/>
  <c r="AK6" i="9"/>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l="1"/>
  <c r="A49" i="9" l="1"/>
  <c r="A50" i="9" s="1"/>
  <c r="A51" i="9" s="1"/>
  <c r="A52" i="9" s="1"/>
  <c r="A53" i="9" s="1"/>
  <c r="A54" i="9" s="1"/>
  <c r="A55" i="9" s="1"/>
  <c r="A56" i="9" s="1"/>
  <c r="A57" i="9" s="1"/>
  <c r="A58" i="9" s="1"/>
  <c r="A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<sst xmlns="http://schemas.openxmlformats.org/spreadsheetml/2006/main" count="240" uniqueCount="193">
  <si>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</si>
  <si>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</si>
  <si>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</si>
  <si>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</si>
  <si>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</si>
  <si>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</si>
  <si>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</si>
  <si>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</si>
  <si>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</si>
  <si>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</si>
  <si>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</si>
  <si>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</si>
  <si>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</si>
  <si>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</si>
  <si>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</si>
  <si>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</si>
  <si>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</si>
  <si>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</si>
  <si>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</si>
  <si>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</si>
  <si>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</si>
  <si>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</si>
  <si>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</si>
  <si>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</si>
  <si>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</si>
  <si>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</si>
  <si>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</si>
  <si>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</si>
  <si>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</si>
  <si>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</si>
  <si>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</si>
  <si>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</si>
  <si>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</si>
  <si>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</si>
  <si>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</si>
  <si>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</si>
  <si>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</si>
  <si>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</si>
  <si>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</si>
  <si>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</si>
  <si>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</si>
  <si>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</si>
  <si>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</si>
  <si>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</si>
  <si>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</si>
  <si>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</si>
  <si>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</si>
  <si>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</si>
  <si>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</si>
  <si>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</si>
  <si>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</si>
  <si>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</si>
  <si>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</si>
  <si>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</si>
  <si>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</si>
  <si>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</si>
  <si>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</si>
  <si>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</si>
  <si>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</si>
  <si>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</si>
  <si>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</si>
  <si>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</si>
  <si>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</si>
  <si>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</si>
  <si>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</si>
  <si>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</si>
  <si>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</si>
  <si>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</si>
  <si>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</si>
  <si>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</si>
  <si>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</si>
  <si>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</si>
  <si>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</si>
  <si>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</si>
  <si>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</si>
  <si>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</si>
  <si>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</si>
  <si>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</si>
  <si>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</si>
  <si>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</si>
  <si>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</si>
  <si>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</si>
  <si>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</si>
  <si>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</si>
  <si>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</si>
  <si>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</si>
  <si>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</si>
  <si>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</si>
  <si>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</si>
  <si>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</si>
  <si>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</si>
  <si>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</si>
  <si>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</si>
  <si>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</si>
  <si>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</si>
  <si>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</si>
  <si>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</si>
  <si>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</si>
  <si>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</si>
  <si>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</si>
  <si>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</si>
  <si>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</si>
  <si>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</si>
  <si>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</si>
  <si>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</si>
  <si>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</si>
  <si>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</si>
  <si>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</si>
  <si>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</si>
  <si>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</si>
  <si>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</si>
  <si>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</si>
  <si>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</si>
  <si>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</si>
  <si>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</si>
  <si>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</si>
  <si>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</si>
  <si>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</si>
  <si>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</si>
  <si>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</si>
  <si>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</si>
  <si>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</si>
  <si>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</si>
  <si>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</si>
  <si>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</si>
  <si>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</si>
  <si>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</si>
  <si>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</si>
  <si>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</si>
  <si>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</si>
  <si>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</si>
  <si>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</si>
  <si>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</si>
  <si>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</si>
  <si>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</si>
  <si>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</si>
  <si>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</si>
  <si>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</si>
  <si>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</si>
  <si>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</si>
  <si>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</si>
  <si>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</si>
  <si>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</si>
  <si>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</si>
  <si>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</si>
  <si>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</si>
  <si>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</si>
  <si>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</si>
  <si>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</si>
  <si>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</si>
  <si>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</si>
  <si>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</si>
  <si>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</si>
  <si>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</si>
  <si>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</si>
  <si>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</si>
  <si>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</si>
  <si>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</si>
  <si>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</si>
  <si>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</si>
  <si>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</si>
  <si>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</si>
  <si>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</si>
  <si>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</si>
  <si>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</si>
  <si>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</si>
  <si>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</si>
  <si>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</si>
  <si>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</si>
  <si>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</si>
  <si>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</si>
  <si>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</si>
  <si>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</si>
  <si>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</si>
  <si>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</si>
  <si>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</si>
  <si>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</si>
  <si>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</si>
  <si>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</si>
  <si>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</si>
  <si>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</si>
  <si>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</si>
  <si>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</si>
  <si>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</si>
  <si>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</si>
  <si>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</si>
  <si>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</si>
  <si>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</si>
  <si>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</si>
  <si>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</si>
  <si>
    <t>Newsletter Admin Mockup</t>
  </si>
  <si>
    <t>Newsletter Admin Frontend</t>
  </si>
  <si>
    <t>Newsletter Utils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</si>
</sst>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9"/>
  <sheetViews>
    <sheetView showGridLines="0" tabSelected="1" zoomScaleNormal="100" workbookViewId="0">
      <pane ySplit="7" topLeftCell="A41" activePane="bottomLeft" state="frozen"/>
      <selection pane="bottomLeft" activeCell="B55" sqref="B55"/>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1" t="s">
        <v>71</v>
      </c>
      <c r="L1" s="111"/>
      <c r="M1" s="111"/>
      <c r="N1" s="111"/>
      <c r="O1" s="111"/>
      <c r="P1" s="111"/>
      <c r="Q1" s="111"/>
      <c r="R1" s="111"/>
      <c r="S1" s="111"/>
      <c r="T1" s="111"/>
      <c r="U1" s="111"/>
      <c r="V1" s="111"/>
      <c r="W1" s="111"/>
      <c r="X1" s="111"/>
      <c r="Y1" s="111"/>
      <c r="Z1" s="111"/>
      <c r="AA1" s="111"/>
      <c r="AB1" s="111"/>
      <c r="AC1" s="111"/>
      <c r="AD1" s="111"/>
      <c r="AE1" s="111"/>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6">
        <v>45194</v>
      </c>
      <c r="D4" s="116"/>
      <c r="E4" s="116"/>
      <c r="F4" s="64"/>
      <c r="G4" s="65" t="s">
        <v>68</v>
      </c>
      <c r="H4" s="77">
        <v>7</v>
      </c>
      <c r="I4" s="2"/>
      <c r="J4" s="30"/>
      <c r="K4" s="113" t="str">
        <f>"Week "&amp;(K6-($C$4-WEEKDAY($C$4,1)+2))/7+1</f>
        <v>Week 7</v>
      </c>
      <c r="L4" s="114"/>
      <c r="M4" s="114"/>
      <c r="N4" s="114"/>
      <c r="O4" s="114"/>
      <c r="P4" s="114"/>
      <c r="Q4" s="115"/>
      <c r="R4" s="113" t="str">
        <f>"Week "&amp;(R6-($C$4-WEEKDAY($C$4,1)+2))/7+1</f>
        <v>Week 8</v>
      </c>
      <c r="S4" s="114"/>
      <c r="T4" s="114"/>
      <c r="U4" s="114"/>
      <c r="V4" s="114"/>
      <c r="W4" s="114"/>
      <c r="X4" s="115"/>
      <c r="Y4" s="113" t="str">
        <f>"Week "&amp;(Y6-($C$4-WEEKDAY($C$4,1)+2))/7+1</f>
        <v>Week 9</v>
      </c>
      <c r="Z4" s="114"/>
      <c r="AA4" s="114"/>
      <c r="AB4" s="114"/>
      <c r="AC4" s="114"/>
      <c r="AD4" s="114"/>
      <c r="AE4" s="115"/>
      <c r="AF4" s="113" t="str">
        <f>"Week "&amp;(AF6-($C$4-WEEKDAY($C$4,1)+2))/7+1</f>
        <v>Week 10</v>
      </c>
      <c r="AG4" s="114"/>
      <c r="AH4" s="114"/>
      <c r="AI4" s="114"/>
      <c r="AJ4" s="114"/>
      <c r="AK4" s="114"/>
      <c r="AL4" s="115"/>
      <c r="AM4" s="113" t="str">
        <f>"Week "&amp;(AM6-($C$4-WEEKDAY($C$4,1)+2))/7+1</f>
        <v>Week 11</v>
      </c>
      <c r="AN4" s="114"/>
      <c r="AO4" s="114"/>
      <c r="AP4" s="114"/>
      <c r="AQ4" s="114"/>
      <c r="AR4" s="114"/>
      <c r="AS4" s="115"/>
      <c r="AT4" s="113" t="str">
        <f>"Week "&amp;(AT6-($C$4-WEEKDAY($C$4,1)+2))/7+1</f>
        <v>Week 12</v>
      </c>
      <c r="AU4" s="114"/>
      <c r="AV4" s="114"/>
      <c r="AW4" s="114"/>
      <c r="AX4" s="114"/>
      <c r="AY4" s="114"/>
      <c r="AZ4" s="115"/>
      <c r="BA4" s="113" t="str">
        <f>"Week "&amp;(BA6-($C$4-WEEKDAY($C$4,1)+2))/7+1</f>
        <v>Week 13</v>
      </c>
      <c r="BB4" s="114"/>
      <c r="BC4" s="114"/>
      <c r="BD4" s="114"/>
      <c r="BE4" s="114"/>
      <c r="BF4" s="114"/>
      <c r="BG4" s="115"/>
      <c r="BH4" s="113" t="str">
        <f>"Week "&amp;(BH6-($C$4-WEEKDAY($C$4,1)+2))/7+1</f>
        <v>Week 14</v>
      </c>
      <c r="BI4" s="114"/>
      <c r="BJ4" s="114"/>
      <c r="BK4" s="114"/>
      <c r="BL4" s="114"/>
      <c r="BM4" s="114"/>
      <c r="BN4" s="115"/>
    </row>
    <row r="5" spans="1:66" ht="17.25" customHeight="1" x14ac:dyDescent="0.2">
      <c r="A5" s="64"/>
      <c r="B5" s="65" t="s">
        <v>70</v>
      </c>
      <c r="C5" s="112" t="s">
        <v>132</v>
      </c>
      <c r="D5" s="112"/>
      <c r="E5" s="112"/>
      <c r="F5" s="64"/>
      <c r="G5" s="64"/>
      <c r="H5" s="64"/>
      <c r="I5" s="64"/>
      <c r="J5" s="30"/>
      <c r="K5" s="117">
        <f>K6</f>
        <v>45236</v>
      </c>
      <c r="L5" s="118"/>
      <c r="M5" s="118"/>
      <c r="N5" s="118"/>
      <c r="O5" s="118"/>
      <c r="P5" s="118"/>
      <c r="Q5" s="119"/>
      <c r="R5" s="117">
        <f>R6</f>
        <v>45243</v>
      </c>
      <c r="S5" s="118"/>
      <c r="T5" s="118"/>
      <c r="U5" s="118"/>
      <c r="V5" s="118"/>
      <c r="W5" s="118"/>
      <c r="X5" s="119"/>
      <c r="Y5" s="117">
        <f>Y6</f>
        <v>45250</v>
      </c>
      <c r="Z5" s="118"/>
      <c r="AA5" s="118"/>
      <c r="AB5" s="118"/>
      <c r="AC5" s="118"/>
      <c r="AD5" s="118"/>
      <c r="AE5" s="119"/>
      <c r="AF5" s="117">
        <f>AF6</f>
        <v>45257</v>
      </c>
      <c r="AG5" s="118"/>
      <c r="AH5" s="118"/>
      <c r="AI5" s="118"/>
      <c r="AJ5" s="118"/>
      <c r="AK5" s="118"/>
      <c r="AL5" s="119"/>
      <c r="AM5" s="117">
        <f>AM6</f>
        <v>45264</v>
      </c>
      <c r="AN5" s="118"/>
      <c r="AO5" s="118"/>
      <c r="AP5" s="118"/>
      <c r="AQ5" s="118"/>
      <c r="AR5" s="118"/>
      <c r="AS5" s="119"/>
      <c r="AT5" s="117">
        <f>AT6</f>
        <v>45271</v>
      </c>
      <c r="AU5" s="118"/>
      <c r="AV5" s="118"/>
      <c r="AW5" s="118"/>
      <c r="AX5" s="118"/>
      <c r="AY5" s="118"/>
      <c r="AZ5" s="119"/>
      <c r="BA5" s="117">
        <f>BA6</f>
        <v>45278</v>
      </c>
      <c r="BB5" s="118"/>
      <c r="BC5" s="118"/>
      <c r="BD5" s="118"/>
      <c r="BE5" s="118"/>
      <c r="BF5" s="118"/>
      <c r="BG5" s="119"/>
      <c r="BH5" s="117">
        <f>BH6</f>
        <v>45285</v>
      </c>
      <c r="BI5" s="118"/>
      <c r="BJ5" s="118"/>
      <c r="BK5" s="118"/>
      <c r="BL5" s="118"/>
      <c r="BM5" s="118"/>
      <c r="BN5" s="119"/>
    </row>
    <row r="6" spans="1:66" x14ac:dyDescent="0.2">
      <c r="A6" s="30"/>
      <c r="B6" s="30"/>
      <c r="C6" s="30"/>
      <c r="D6" s="30"/>
      <c r="E6" s="30"/>
      <c r="F6" s="30"/>
      <c r="G6" s="30"/>
      <c r="H6" s="30"/>
      <c r="I6" s="30"/>
      <c r="J6" s="30"/>
      <c r="K6" s="53">
        <f>C4-WEEKDAY(C4,1)+2+7*(H4-1)</f>
        <v>45236</v>
      </c>
      <c r="L6" s="44">
        <f t="shared" ref="L6:AQ6" si="0">K6+1</f>
        <v>45237</v>
      </c>
      <c r="M6" s="44">
        <f t="shared" si="0"/>
        <v>45238</v>
      </c>
      <c r="N6" s="44">
        <f t="shared" si="0"/>
        <v>45239</v>
      </c>
      <c r="O6" s="44">
        <f t="shared" si="0"/>
        <v>45240</v>
      </c>
      <c r="P6" s="44">
        <f t="shared" si="0"/>
        <v>45241</v>
      </c>
      <c r="Q6" s="54">
        <f t="shared" si="0"/>
        <v>45242</v>
      </c>
      <c r="R6" s="53">
        <f t="shared" si="0"/>
        <v>45243</v>
      </c>
      <c r="S6" s="44">
        <f t="shared" si="0"/>
        <v>45244</v>
      </c>
      <c r="T6" s="44">
        <f t="shared" si="0"/>
        <v>45245</v>
      </c>
      <c r="U6" s="44">
        <f t="shared" si="0"/>
        <v>45246</v>
      </c>
      <c r="V6" s="44">
        <f t="shared" si="0"/>
        <v>45247</v>
      </c>
      <c r="W6" s="44">
        <f t="shared" si="0"/>
        <v>45248</v>
      </c>
      <c r="X6" s="54">
        <f t="shared" si="0"/>
        <v>45249</v>
      </c>
      <c r="Y6" s="53">
        <f t="shared" si="0"/>
        <v>45250</v>
      </c>
      <c r="Z6" s="44">
        <f t="shared" si="0"/>
        <v>45251</v>
      </c>
      <c r="AA6" s="44">
        <f t="shared" si="0"/>
        <v>45252</v>
      </c>
      <c r="AB6" s="44">
        <f t="shared" si="0"/>
        <v>45253</v>
      </c>
      <c r="AC6" s="44">
        <f t="shared" si="0"/>
        <v>45254</v>
      </c>
      <c r="AD6" s="44">
        <f t="shared" si="0"/>
        <v>45255</v>
      </c>
      <c r="AE6" s="54">
        <f t="shared" si="0"/>
        <v>45256</v>
      </c>
      <c r="AF6" s="53">
        <f t="shared" si="0"/>
        <v>45257</v>
      </c>
      <c r="AG6" s="44">
        <f t="shared" si="0"/>
        <v>45258</v>
      </c>
      <c r="AH6" s="44">
        <f t="shared" si="0"/>
        <v>45259</v>
      </c>
      <c r="AI6" s="44">
        <f t="shared" si="0"/>
        <v>45260</v>
      </c>
      <c r="AJ6" s="44">
        <f t="shared" si="0"/>
        <v>45261</v>
      </c>
      <c r="AK6" s="44">
        <f t="shared" si="0"/>
        <v>45262</v>
      </c>
      <c r="AL6" s="54">
        <f t="shared" si="0"/>
        <v>45263</v>
      </c>
      <c r="AM6" s="53">
        <f t="shared" si="0"/>
        <v>45264</v>
      </c>
      <c r="AN6" s="44">
        <f t="shared" si="0"/>
        <v>45265</v>
      </c>
      <c r="AO6" s="44">
        <f t="shared" si="0"/>
        <v>45266</v>
      </c>
      <c r="AP6" s="44">
        <f t="shared" si="0"/>
        <v>45267</v>
      </c>
      <c r="AQ6" s="44">
        <f t="shared" si="0"/>
        <v>45268</v>
      </c>
      <c r="AR6" s="44">
        <f t="shared" ref="AR6:BN6" si="1">AQ6+1</f>
        <v>45269</v>
      </c>
      <c r="AS6" s="54">
        <f t="shared" si="1"/>
        <v>45270</v>
      </c>
      <c r="AT6" s="53">
        <f t="shared" si="1"/>
        <v>45271</v>
      </c>
      <c r="AU6" s="44">
        <f t="shared" si="1"/>
        <v>45272</v>
      </c>
      <c r="AV6" s="44">
        <f t="shared" si="1"/>
        <v>45273</v>
      </c>
      <c r="AW6" s="44">
        <f t="shared" si="1"/>
        <v>45274</v>
      </c>
      <c r="AX6" s="44">
        <f t="shared" si="1"/>
        <v>45275</v>
      </c>
      <c r="AY6" s="44">
        <f t="shared" si="1"/>
        <v>45276</v>
      </c>
      <c r="AZ6" s="54">
        <f t="shared" si="1"/>
        <v>45277</v>
      </c>
      <c r="BA6" s="53">
        <f t="shared" si="1"/>
        <v>45278</v>
      </c>
      <c r="BB6" s="44">
        <f t="shared" si="1"/>
        <v>45279</v>
      </c>
      <c r="BC6" s="44">
        <f t="shared" si="1"/>
        <v>45280</v>
      </c>
      <c r="BD6" s="44">
        <f t="shared" si="1"/>
        <v>45281</v>
      </c>
      <c r="BE6" s="44">
        <f t="shared" si="1"/>
        <v>45282</v>
      </c>
      <c r="BF6" s="44">
        <f t="shared" si="1"/>
        <v>45283</v>
      </c>
      <c r="BG6" s="54">
        <f t="shared" si="1"/>
        <v>45284</v>
      </c>
      <c r="BH6" s="53">
        <f t="shared" si="1"/>
        <v>45285</v>
      </c>
      <c r="BI6" s="44">
        <f t="shared" si="1"/>
        <v>45286</v>
      </c>
      <c r="BJ6" s="44">
        <f t="shared" si="1"/>
        <v>45287</v>
      </c>
      <c r="BK6" s="44">
        <f t="shared" si="1"/>
        <v>45288</v>
      </c>
      <c r="BL6" s="44">
        <f t="shared" si="1"/>
        <v>45289</v>
      </c>
      <c r="BM6" s="44">
        <f t="shared" si="1"/>
        <v>45290</v>
      </c>
      <c r="BN6" s="54">
        <f t="shared" si="1"/>
        <v>45291</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178</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179</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180</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1</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1</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1</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1</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134</v>
      </c>
      <c r="D36" s="76"/>
      <c r="E36" s="58">
        <f>F35+1</f>
        <v>45226</v>
      </c>
      <c r="F36" s="59">
        <f t="shared" si="15"/>
        <v>45226</v>
      </c>
      <c r="G36" s="41">
        <v>1</v>
      </c>
      <c r="H36" s="42">
        <v>1</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 x14ac:dyDescent="0.2">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1</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4" x14ac:dyDescent="0.2">
      <c r="A38" s="39" t="str">
        <f t="shared" si="17"/>
        <v>4.7</v>
      </c>
      <c r="B38" s="75" t="s">
        <v>166</v>
      </c>
      <c r="C38" s="40" t="s">
        <v>148</v>
      </c>
      <c r="D38" s="76"/>
      <c r="E38" s="58">
        <f>F36+3</f>
        <v>45229</v>
      </c>
      <c r="F38" s="59">
        <f t="shared" ref="F38:F41" si="18">IF(ISBLANK(E38)," - ",IF(G38=0,E38,E38+G38-1))</f>
        <v>45230</v>
      </c>
      <c r="G38" s="41">
        <v>2</v>
      </c>
      <c r="H38" s="42">
        <v>1</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 x14ac:dyDescent="0.2">
      <c r="A39" s="39" t="str">
        <f t="shared" si="17"/>
        <v>4.8</v>
      </c>
      <c r="B39" s="75" t="s">
        <v>168</v>
      </c>
      <c r="C39" s="40" t="s">
        <v>153</v>
      </c>
      <c r="D39" s="76"/>
      <c r="E39" s="58">
        <f>F36+3</f>
        <v>45229</v>
      </c>
      <c r="F39" s="59">
        <f>IF(ISBLANK(E39)," - ",IF(G39=0,E39,E39+G39-1))</f>
        <v>45231</v>
      </c>
      <c r="G39" s="41">
        <v>3</v>
      </c>
      <c r="H39" s="42">
        <v>1</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7"/>
        <v>4.9</v>
      </c>
      <c r="B40" s="75" t="s">
        <v>170</v>
      </c>
      <c r="C40" s="40" t="s">
        <v>150</v>
      </c>
      <c r="D40" s="76"/>
      <c r="E40" s="58">
        <f>F37+1</f>
        <v>45230</v>
      </c>
      <c r="F40" s="59">
        <f>IF(ISBLANK(E40)," - ",IF(G40=0,E40,E40+G40-1))</f>
        <v>45231</v>
      </c>
      <c r="G40" s="41">
        <v>2</v>
      </c>
      <c r="H40" s="42">
        <v>1</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7"/>
        <v>4.10</v>
      </c>
      <c r="B41" s="75" t="s">
        <v>167</v>
      </c>
      <c r="C41" s="40" t="s">
        <v>134</v>
      </c>
      <c r="D41" s="76"/>
      <c r="E41" s="58">
        <f>F38+1</f>
        <v>45231</v>
      </c>
      <c r="F41" s="59">
        <f t="shared" si="18"/>
        <v>45233</v>
      </c>
      <c r="G41" s="41">
        <v>3</v>
      </c>
      <c r="H41" s="42">
        <v>1</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7"/>
        <v>4.11</v>
      </c>
      <c r="B42" s="75" t="s">
        <v>160</v>
      </c>
      <c r="C42" s="40" t="s">
        <v>134</v>
      </c>
      <c r="D42" s="76"/>
      <c r="E42" s="58">
        <f>F31</f>
        <v>45233</v>
      </c>
      <c r="F42" s="59">
        <f t="shared" ref="F42" si="20">IF(ISBLANK(E42)," - ",IF(G42=0,E42,E42+G42-1))</f>
        <v>45233</v>
      </c>
      <c r="G42" s="41">
        <v>1</v>
      </c>
      <c r="H42" s="42">
        <v>1</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 x14ac:dyDescent="0.2">
      <c r="A43" s="32" t="str">
        <f>IF(ISERROR(VALUE(SUBSTITUTE(prevWBS,".",""))),"1",IF(ISERROR(FIND("`",SUBSTITUTE(prevWBS,".","`",1))),TEXT(VALUE(prevWBS)+1,"#"),TEXT(VALUE(LEFT(prevWBS,FIND("`",SUBSTITUTE(prevWBS,".","`",1))-1))+1,"#")))</f>
        <v>5</v>
      </c>
      <c r="B43" s="33" t="s">
        <v>181</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8" x14ac:dyDescent="0.2">
      <c r="A44" s="39" t="str">
        <f t="shared" ref="A44:A53"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134</v>
      </c>
      <c r="D44" s="76"/>
      <c r="E44" s="58">
        <f>E43</f>
        <v>45236</v>
      </c>
      <c r="F44" s="59">
        <f>IF(ISBLANK(E44)," - ",IF(G44=0,E44,E44+G44-1))</f>
        <v>45238</v>
      </c>
      <c r="G44" s="41">
        <v>3</v>
      </c>
      <c r="H44" s="42">
        <v>1</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24" x14ac:dyDescent="0.2">
      <c r="A45" s="39" t="str">
        <f t="shared" si="24"/>
        <v>5.2</v>
      </c>
      <c r="B45" s="75" t="s">
        <v>172</v>
      </c>
      <c r="C45" s="40" t="s">
        <v>173</v>
      </c>
      <c r="D45" s="76"/>
      <c r="E45" s="58">
        <f>E44+1</f>
        <v>45237</v>
      </c>
      <c r="F45" s="59">
        <f t="shared" ref="F45" si="25">IF(ISBLANK(E45)," - ",IF(G45=0,E45,E45+G45-1))</f>
        <v>45240</v>
      </c>
      <c r="G45" s="41">
        <v>4</v>
      </c>
      <c r="H45" s="42">
        <v>1</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 x14ac:dyDescent="0.2">
      <c r="A46" s="39" t="str">
        <f t="shared" si="24"/>
        <v>5.3</v>
      </c>
      <c r="B46" s="75" t="s">
        <v>174</v>
      </c>
      <c r="C46" s="40" t="s">
        <v>153</v>
      </c>
      <c r="D46" s="76"/>
      <c r="E46" s="58">
        <f>E43</f>
        <v>45236</v>
      </c>
      <c r="F46" s="59">
        <f>IF(ISBLANK(E46)," - ",IF(G46=0,E46,E46+G46-1))</f>
        <v>45238</v>
      </c>
      <c r="G46" s="41">
        <v>3</v>
      </c>
      <c r="H46" s="42">
        <v>1</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 t="shared" si="24"/>
        <v>5.4</v>
      </c>
      <c r="B47" s="75" t="s">
        <v>175</v>
      </c>
      <c r="C47" s="40" t="s">
        <v>153</v>
      </c>
      <c r="D47" s="76"/>
      <c r="E47" s="58">
        <f>F46+1</f>
        <v>45239</v>
      </c>
      <c r="F47" s="59">
        <f>IF(ISBLANK(E47)," - ",IF(G47=0,E47,E47+G47-1))</f>
        <v>45240</v>
      </c>
      <c r="G47" s="41">
        <v>2</v>
      </c>
      <c r="H47" s="42">
        <v>1</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4" x14ac:dyDescent="0.2">
      <c r="A48" s="39" t="str">
        <f t="shared" si="24"/>
        <v>5.5</v>
      </c>
      <c r="B48" s="75" t="s">
        <v>190</v>
      </c>
      <c r="C48" s="40" t="s">
        <v>134</v>
      </c>
      <c r="D48" s="76"/>
      <c r="E48" s="58">
        <f>F46+1</f>
        <v>45239</v>
      </c>
      <c r="F48" s="59">
        <f>IF(ISBLANK(E48)," - ",IF(G48=0,E48,E48+G48-1))</f>
        <v>45239</v>
      </c>
      <c r="G48" s="41">
        <v>1</v>
      </c>
      <c r="H48" s="42">
        <v>1</v>
      </c>
      <c r="I48" s="43">
        <f>IF(OR(F48=0,E48=0)," - ",NETWORKDAYS(E48,F48))</f>
        <v>1</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4" x14ac:dyDescent="0.2">
      <c r="A49" s="39" t="str">
        <f t="shared" si="24"/>
        <v>5.6</v>
      </c>
      <c r="B49" s="75" t="s">
        <v>191</v>
      </c>
      <c r="C49" s="40" t="s">
        <v>148</v>
      </c>
      <c r="D49" s="76"/>
      <c r="E49" s="58">
        <f>F48+1</f>
        <v>45240</v>
      </c>
      <c r="F49" s="59">
        <f>IF(ISBLANK(E49)," - ",IF(G49=0,E49,E49+G49-1))</f>
        <v>45241</v>
      </c>
      <c r="G49" s="41">
        <v>2</v>
      </c>
      <c r="H49" s="42">
        <v>1</v>
      </c>
      <c r="I49" s="43">
        <f>IF(OR(F49=0,E49=0)," - ",NETWORKDAYS(E49,F49))</f>
        <v>1</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24" x14ac:dyDescent="0.2">
      <c r="A50" s="39" t="str">
        <f t="shared" si="24"/>
        <v>5.7</v>
      </c>
      <c r="B50" s="75" t="s">
        <v>176</v>
      </c>
      <c r="C50" s="40" t="s">
        <v>153</v>
      </c>
      <c r="D50" s="76"/>
      <c r="E50" s="58">
        <f>F49+1</f>
        <v>45242</v>
      </c>
      <c r="F50" s="59">
        <f>IF(ISBLANK(E50)," - ",IF(G50=0,E50,E50+G50-1))</f>
        <v>45243</v>
      </c>
      <c r="G50" s="41">
        <v>2</v>
      </c>
      <c r="H50" s="42">
        <v>1</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 t="shared" si="24"/>
        <v>5.8</v>
      </c>
      <c r="B51" s="75" t="s">
        <v>192</v>
      </c>
      <c r="C51" s="40" t="s">
        <v>153</v>
      </c>
      <c r="D51" s="76"/>
      <c r="E51" s="58">
        <f>F50+1</f>
        <v>45244</v>
      </c>
      <c r="F51" s="59">
        <f t="shared" ref="F51" si="27">IF(ISBLANK(E51)," - ",IF(G51=0,E51,E51+G51-1))</f>
        <v>45245</v>
      </c>
      <c r="G51" s="41">
        <v>2</v>
      </c>
      <c r="H51" s="42">
        <v>1</v>
      </c>
      <c r="I51" s="43">
        <f t="shared" ref="I51" si="28">IF(OR(F51=0,E51=0)," - ",NETWORKDAYS(E51,F51))</f>
        <v>2</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40" customFormat="1" ht="18" x14ac:dyDescent="0.2">
      <c r="A52" s="39" t="str">
        <f t="shared" si="24"/>
        <v>5.9</v>
      </c>
      <c r="B52" s="75" t="s">
        <v>182</v>
      </c>
      <c r="C52" s="40" t="s">
        <v>134</v>
      </c>
      <c r="D52" s="76"/>
      <c r="E52" s="58">
        <f>F51+1</f>
        <v>45246</v>
      </c>
      <c r="F52" s="59">
        <f>IF(ISBLANK(E52)," - ",IF(G52=0,E52,E52+G52-1))</f>
        <v>45246</v>
      </c>
      <c r="G52" s="41">
        <v>1</v>
      </c>
      <c r="H52" s="42">
        <v>1</v>
      </c>
      <c r="I52" s="43">
        <f>IF(OR(F52=0,E52=0)," - ",NETWORKDAYS(E52,F52))</f>
        <v>1</v>
      </c>
      <c r="J52" s="56"/>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row>
    <row r="53" spans="1:66" s="40" customFormat="1" ht="18" x14ac:dyDescent="0.2">
      <c r="A53" s="39" t="str">
        <f t="shared" si="24"/>
        <v>5.10</v>
      </c>
      <c r="B53" s="75" t="s">
        <v>177</v>
      </c>
      <c r="C53" s="40" t="s">
        <v>134</v>
      </c>
      <c r="D53" s="76"/>
      <c r="E53" s="58">
        <f>F52+1</f>
        <v>45247</v>
      </c>
      <c r="F53" s="59">
        <f>IF(ISBLANK(E53)," - ",IF(G53=0,E53,E53+G53-1))</f>
        <v>45247</v>
      </c>
      <c r="G53" s="41">
        <v>1</v>
      </c>
      <c r="H53" s="42">
        <v>0</v>
      </c>
      <c r="I53" s="43">
        <f>IF(OR(F53=0,E53=0)," - ",NETWORKDAYS(E53,F53))</f>
        <v>1</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34" customFormat="1" ht="18" x14ac:dyDescent="0.2">
      <c r="A54" s="32" t="str">
        <f>IF(ISERROR(VALUE(SUBSTITUTE(prevWBS,".",""))),"1",IF(ISERROR(FIND("`",SUBSTITUTE(prevWBS,".","`",1))),TEXT(VALUE(prevWBS)+1,"#"),TEXT(VALUE(LEFT(prevWBS,FIND("`",SUBSTITUTE(prevWBS,".","`",1))-1))+1,"#")))</f>
        <v>6</v>
      </c>
      <c r="B54" s="33" t="s">
        <v>183</v>
      </c>
      <c r="D54" s="35"/>
      <c r="E54" s="60">
        <f>F43+3</f>
        <v>45250</v>
      </c>
      <c r="F54" s="60">
        <f t="shared" ref="F54" si="29">IF(ISBLANK(E54)," - ",IF(G54=0,E54,E54+G54-1))</f>
        <v>45254</v>
      </c>
      <c r="G54" s="36">
        <v>5</v>
      </c>
      <c r="H54" s="37"/>
      <c r="I54" s="38">
        <f t="shared" ref="I54" si="30">IF(OR(F54=0,E54=0)," - ",NETWORKDAYS(E54,F54))</f>
        <v>5</v>
      </c>
      <c r="J54" s="57"/>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5" s="75" t="s">
        <v>184</v>
      </c>
      <c r="C55" s="40" t="s">
        <v>134</v>
      </c>
      <c r="D55" s="76"/>
      <c r="E55" s="58">
        <f>E54</f>
        <v>45250</v>
      </c>
      <c r="F55" s="59">
        <f>IF(ISBLANK(E55)," - ",IF(G55=0,E55,E55+G55-1))</f>
        <v>45251</v>
      </c>
      <c r="G55" s="41">
        <v>2</v>
      </c>
      <c r="H55" s="42">
        <v>0</v>
      </c>
      <c r="I55" s="43">
        <f>IF(OR(F55=0,E55=0)," - ",NETWORKDAYS(E55,F55))</f>
        <v>2</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8"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6" s="75" t="s">
        <v>185</v>
      </c>
      <c r="C56" s="40" t="s">
        <v>134</v>
      </c>
      <c r="D56" s="76"/>
      <c r="E56" s="58">
        <f>F55+1</f>
        <v>45252</v>
      </c>
      <c r="F56" s="59">
        <f t="shared" ref="F56" si="31">IF(ISBLANK(E56)," - ",IF(G56=0,E56,E56+G56-1))</f>
        <v>45252</v>
      </c>
      <c r="G56" s="41">
        <v>1</v>
      </c>
      <c r="H56" s="42">
        <v>0</v>
      </c>
      <c r="I56" s="43">
        <f t="shared" ref="I56" si="32">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8" x14ac:dyDescent="0.2">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7" s="75" t="s">
        <v>186</v>
      </c>
      <c r="C57" s="40" t="s">
        <v>187</v>
      </c>
      <c r="D57" s="76"/>
      <c r="E57" s="58">
        <f>F56+1</f>
        <v>45253</v>
      </c>
      <c r="F57" s="59">
        <f>IF(ISBLANK(E57)," - ",IF(G57=0,E57,E57+G57-1))</f>
        <v>45253</v>
      </c>
      <c r="G57" s="41">
        <v>1</v>
      </c>
      <c r="H57" s="42">
        <v>0</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row r="58" spans="1:66" s="40" customFormat="1" ht="18" x14ac:dyDescent="0.2">
      <c r="A5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8" s="75" t="s">
        <v>188</v>
      </c>
      <c r="C58" s="40" t="s">
        <v>134</v>
      </c>
      <c r="D58" s="76"/>
      <c r="E58" s="58">
        <f>F57+1</f>
        <v>45254</v>
      </c>
      <c r="F58" s="59">
        <f>IF(ISBLANK(E58)," - ",IF(G58=0,E58,E58+G58-1))</f>
        <v>45254</v>
      </c>
      <c r="G58" s="41">
        <v>1</v>
      </c>
      <c r="H58" s="42">
        <v>0</v>
      </c>
      <c r="I58" s="43">
        <f>IF(OR(F58=0,E58=0)," - ",NETWORKDAYS(E58,F58))</f>
        <v>1</v>
      </c>
      <c r="J58" s="56"/>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row>
    <row r="59" spans="1:66" s="40" customFormat="1" ht="18" x14ac:dyDescent="0.2">
      <c r="A5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9" s="75" t="s">
        <v>189</v>
      </c>
      <c r="C59" s="40" t="s">
        <v>134</v>
      </c>
      <c r="D59" s="76"/>
      <c r="E59" s="58">
        <f>F57+1</f>
        <v>45254</v>
      </c>
      <c r="F59" s="59">
        <f>IF(ISBLANK(E59)," - ",IF(G59=0,E59,E59+G59-1))</f>
        <v>45254</v>
      </c>
      <c r="G59" s="41">
        <v>1</v>
      </c>
      <c r="H59" s="42">
        <v>0</v>
      </c>
      <c r="I59" s="43">
        <f>IF(OR(F59=0,E59=0)," - ",NETWORKDAYS(E59,F59))</f>
        <v>1</v>
      </c>
      <c r="J59" s="56"/>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23:H28 H15:H21 H37:H41 H50:H53">
    <cfRule type="dataBar" priority="8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0" priority="131">
      <formula>K$6=TODAY()</formula>
    </cfRule>
  </conditionalFormatting>
  <conditionalFormatting sqref="K8:BN13 K15:BN47 K50:BN59">
    <cfRule type="expression" dxfId="19" priority="134">
      <formula>AND($E8&lt;=K$6,ROUNDDOWN(($F8-$E8+1)*$H8,0)+$E8-1&gt;=K$6)</formula>
    </cfRule>
    <cfRule type="expression" dxfId="18" priority="135">
      <formula>AND(NOT(ISBLANK($E8)),$E8&lt;=K$6,$F8&gt;=K$6)</formula>
    </cfRule>
  </conditionalFormatting>
  <conditionalFormatting sqref="K6:BN13 K23:BN28 K15:BN21 K37:BN41 K50:BN53">
    <cfRule type="expression" dxfId="17" priority="94">
      <formula>K$6=TODAY()</formula>
    </cfRule>
  </conditionalFormatting>
  <conditionalFormatting sqref="H14">
    <cfRule type="dataBar" priority="83">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6" priority="85">
      <formula>AND($E14&lt;=K$6,ROUNDDOWN(($F14-$E14+1)*$H14,0)+$E14-1&gt;=K$6)</formula>
    </cfRule>
    <cfRule type="expression" dxfId="15" priority="86">
      <formula>AND(NOT(ISBLANK($E14)),$E14&lt;=K$6,$F14&gt;=K$6)</formula>
    </cfRule>
  </conditionalFormatting>
  <conditionalFormatting sqref="K14:BN14">
    <cfRule type="expression" dxfId="14" priority="84">
      <formula>K$6=TODAY()</formula>
    </cfRule>
  </conditionalFormatting>
  <conditionalFormatting sqref="H29">
    <cfRule type="dataBar" priority="75">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13" priority="76">
      <formula>K$6=TODAY()</formula>
    </cfRule>
  </conditionalFormatting>
  <conditionalFormatting sqref="H22">
    <cfRule type="dataBar" priority="71">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12" priority="72">
      <formula>K$6=TODAY()</formula>
    </cfRule>
  </conditionalFormatting>
  <conditionalFormatting sqref="H30">
    <cfRule type="dataBar" priority="67">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11" priority="68">
      <formula>K$6=TODAY()</formula>
    </cfRule>
  </conditionalFormatting>
  <conditionalFormatting sqref="H31:H36">
    <cfRule type="dataBar" priority="63">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10" priority="64">
      <formula>K$6=TODAY()</formula>
    </cfRule>
  </conditionalFormatting>
  <conditionalFormatting sqref="H42">
    <cfRule type="dataBar" priority="47">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9" priority="48">
      <formula>K$6=TODAY()</formula>
    </cfRule>
  </conditionalFormatting>
  <conditionalFormatting sqref="H43:H47">
    <cfRule type="dataBar" priority="35">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8" priority="36">
      <formula>K$6=TODAY()</formula>
    </cfRule>
  </conditionalFormatting>
  <conditionalFormatting sqref="H59">
    <cfRule type="dataBar" priority="15">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9:BN59">
    <cfRule type="expression" dxfId="7" priority="16">
      <formula>K$6=TODAY()</formula>
    </cfRule>
  </conditionalFormatting>
  <conditionalFormatting sqref="H54:H58">
    <cfRule type="dataBar" priority="13">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4:BN58">
    <cfRule type="expression" dxfId="6" priority="14">
      <formula>K$6=TODAY()</formula>
    </cfRule>
  </conditionalFormatting>
  <conditionalFormatting sqref="H48">
    <cfRule type="dataBar" priority="12">
      <dataBar>
        <cfvo type="num" val="0"/>
        <cfvo type="num" val="1"/>
        <color theme="0" tint="-0.34998626667073579"/>
      </dataBar>
      <extLst>
        <ext xmlns:x14="http://schemas.microsoft.com/office/spreadsheetml/2009/9/main" uri="{B025F937-C7B1-47D3-B67F-A62EFF666E3E}">
          <x14:id>{0B6ED762-97CF-4FC7-BAE8-ED140905CF5C}</x14:id>
        </ext>
      </extLst>
    </cfRule>
  </conditionalFormatting>
  <conditionalFormatting sqref="K48:BN48">
    <cfRule type="expression" dxfId="5" priority="11">
      <formula>AND($E48&lt;=K$6,ROUNDDOWN(($F48-$E48+1)*$H48,0)+$E48-1&gt;=K$6)</formula>
    </cfRule>
    <cfRule type="expression" dxfId="4" priority="136">
      <formula>AND(NOT(ISBLANK($E48)),$E48&lt;=K$6,$F48&gt;=K$6)</formula>
    </cfRule>
  </conditionalFormatting>
  <conditionalFormatting sqref="K48:BN48">
    <cfRule type="expression" dxfId="3" priority="10">
      <formula>K$6=TODAY()</formula>
    </cfRule>
  </conditionalFormatting>
  <conditionalFormatting sqref="H49">
    <cfRule type="dataBar" priority="4">
      <dataBar>
        <cfvo type="num" val="0"/>
        <cfvo type="num" val="1"/>
        <color theme="0" tint="-0.34998626667073579"/>
      </dataBar>
      <extLst>
        <ext xmlns:x14="http://schemas.microsoft.com/office/spreadsheetml/2009/9/main" uri="{B025F937-C7B1-47D3-B67F-A62EFF666E3E}">
          <x14:id>{366A6396-31A0-4B07-9868-589A0B9D01FE}</x14:id>
        </ext>
      </extLst>
    </cfRule>
  </conditionalFormatting>
  <conditionalFormatting sqref="K49:BN49">
    <cfRule type="expression" dxfId="2" priority="3">
      <formula>AND($E49&lt;=K$6,ROUNDDOWN(($F49-$E49+1)*$H49,0)+$E49-1&gt;=K$6)</formula>
    </cfRule>
    <cfRule type="expression" dxfId="1" priority="137">
      <formula>AND(NOT(ISBLANK($E49)),$E49&lt;=K$6,$F49&gt;=K$6)</formula>
    </cfRule>
  </conditionalFormatting>
  <conditionalFormatting sqref="K49:BN4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H50:H53</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H54:H58</xm:sqref>
        </x14:conditionalFormatting>
        <x14:conditionalFormatting xmlns:xm="http://schemas.microsoft.com/office/excel/2006/main">
          <x14:cfRule type="dataBar" id="{0B6ED762-97CF-4FC7-BAE8-ED140905CF5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366A6396-31A0-4B07-9868-589A0B9D01FE}">
            <x14:dataBar minLength="0" maxLength="100" gradient="0">
              <x14:cfvo type="num">
                <xm:f>0</xm:f>
              </x14:cfvo>
              <x14:cfvo type="num">
                <xm:f>1</xm:f>
              </x14:cfvo>
              <x14:negativeFillColor rgb="FFFF0000"/>
              <x14:axisColor rgb="FF000000"/>
            </x14:dataBar>
          </x14:cfRule>
          <xm:sqref>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2023-11-28T06:20:55Z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