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punch\Documents\GitHub\warawiriweb\docs\"/>
    </mc:Choice>
  </mc:AlternateContent>
  <xr:revisionPtr revIDLastSave="0" documentId="13_ncr:1_{44A904E9-DEEA-4E7B-9178-95B0A776C6BF}" xr6:coauthVersionLast="47" xr6:coauthVersionMax="47" xr10:uidLastSave="{00000000-0000-0000-0000-000000000000}"/>
  <bookViews>
    <workbookView xWindow="-120" yWindow="-120" windowWidth="25440" windowHeight="1539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9" l="1"/>
  <c r="E25" i="9"/>
  <c r="E24" i="9"/>
  <c r="F12" i="9"/>
  <c r="I12" i="9" s="1"/>
  <c r="E14" i="9"/>
  <c r="E15" i="9"/>
  <c r="E13" i="9"/>
  <c r="F9" i="9"/>
  <c r="F8" i="9" l="1"/>
  <c r="I8" i="9" s="1"/>
  <c r="F23" i="9"/>
  <c r="I23" i="9" l="1"/>
  <c r="E30" i="9"/>
  <c r="K6" i="9"/>
  <c r="F10" i="9" l="1"/>
  <c r="I9" i="9"/>
  <c r="K7" i="9"/>
  <c r="K4" i="9"/>
  <c r="A8" i="9"/>
  <c r="I10" i="9" l="1"/>
  <c r="E11" i="9"/>
  <c r="F14" i="9" s="1"/>
  <c r="I14" i="9" s="1"/>
  <c r="L6" i="9"/>
  <c r="F15" i="9" l="1"/>
  <c r="F13" i="9"/>
  <c r="I13" i="9" s="1"/>
  <c r="F25" i="9"/>
  <c r="F24" i="9"/>
  <c r="I24" i="9" s="1"/>
  <c r="M6" i="9"/>
  <c r="I15" i="9" l="1"/>
  <c r="E17" i="9"/>
  <c r="E16" i="9"/>
  <c r="F16" i="9" s="1"/>
  <c r="I16" i="9" s="1"/>
  <c r="I25" i="9"/>
  <c r="E27" i="9"/>
  <c r="F27" i="9" s="1"/>
  <c r="I27" i="9" s="1"/>
  <c r="N6" i="9"/>
  <c r="E18" i="9" l="1"/>
  <c r="F18" i="9" s="1"/>
  <c r="F17" i="9"/>
  <c r="I17" i="9" s="1"/>
  <c r="F26" i="9"/>
  <c r="O6" i="9"/>
  <c r="K5" i="9"/>
  <c r="E19" i="9" l="1"/>
  <c r="F19" i="9" s="1"/>
  <c r="E21" i="9" s="1"/>
  <c r="F21" i="9" s="1"/>
  <c r="I21" i="9" s="1"/>
  <c r="I18" i="9"/>
  <c r="I26" i="9"/>
  <c r="E28" i="9"/>
  <c r="F28" i="9" s="1"/>
  <c r="E29" i="9" s="1"/>
  <c r="F11" i="9"/>
  <c r="P6" i="9"/>
  <c r="L7" i="9"/>
  <c r="E20" i="9" l="1"/>
  <c r="F20" i="9" s="1"/>
  <c r="E22" i="9" s="1"/>
  <c r="F22" i="9" s="1"/>
  <c r="I22" i="9" s="1"/>
  <c r="I19" i="9"/>
  <c r="I28" i="9"/>
  <c r="F29" i="9"/>
  <c r="Q6" i="9"/>
  <c r="M7" i="9"/>
  <c r="I20" i="9" l="1"/>
  <c r="I29" i="9"/>
  <c r="F30" i="9"/>
  <c r="R6" i="9"/>
  <c r="N7" i="9"/>
  <c r="I30" i="9" l="1"/>
  <c r="E31" i="9"/>
  <c r="S6" i="9"/>
  <c r="O7" i="9"/>
  <c r="F31" i="9" l="1"/>
  <c r="E32" i="9"/>
  <c r="F32" i="9" s="1"/>
  <c r="T6" i="9"/>
  <c r="P7" i="9"/>
  <c r="I31" i="9" l="1"/>
  <c r="E43" i="9"/>
  <c r="E42" i="9"/>
  <c r="I32" i="9"/>
  <c r="E33" i="9"/>
  <c r="F33" i="9" s="1"/>
  <c r="E34" i="9"/>
  <c r="F34" i="9" s="1"/>
  <c r="I34" i="9" s="1"/>
  <c r="U6" i="9"/>
  <c r="Q7" i="9"/>
  <c r="E35" i="9" l="1"/>
  <c r="F35" i="9" s="1"/>
  <c r="I33" i="9"/>
  <c r="V6" i="9"/>
  <c r="R7" i="9"/>
  <c r="R5" i="9"/>
  <c r="R4" i="9"/>
  <c r="E36" i="9" l="1"/>
  <c r="F36" i="9" s="1"/>
  <c r="I35" i="9"/>
  <c r="W6" i="9"/>
  <c r="S7" i="9"/>
  <c r="E39" i="9" l="1"/>
  <c r="E38" i="9"/>
  <c r="E37" i="9"/>
  <c r="I36" i="9"/>
  <c r="X6" i="9"/>
  <c r="T7" i="9"/>
  <c r="F38" i="9" l="1"/>
  <c r="F37" i="9"/>
  <c r="F39" i="9"/>
  <c r="I39" i="9" s="1"/>
  <c r="Y6" i="9"/>
  <c r="U7" i="9"/>
  <c r="F42" i="9" l="1"/>
  <c r="I37" i="9"/>
  <c r="E40" i="9"/>
  <c r="F40" i="9" s="1"/>
  <c r="I40" i="9" s="1"/>
  <c r="E41" i="9"/>
  <c r="F41" i="9" s="1"/>
  <c r="I41" i="9" s="1"/>
  <c r="I38" i="9"/>
  <c r="Z6" i="9"/>
  <c r="V7" i="9"/>
  <c r="I42" i="9" l="1"/>
  <c r="AA6" i="9"/>
  <c r="X7" i="9"/>
  <c r="W7" i="9"/>
  <c r="AB6" i="9" l="1"/>
  <c r="Y5" i="9"/>
  <c r="Y4" i="9"/>
  <c r="Y7" i="9"/>
  <c r="AC6" i="9" l="1"/>
  <c r="Z7" i="9"/>
  <c r="AD6" i="9" l="1"/>
  <c r="AA7" i="9"/>
  <c r="E46" i="9" l="1"/>
  <c r="F46" i="9" s="1"/>
  <c r="F43" i="9"/>
  <c r="E44" i="9"/>
  <c r="AE6" i="9"/>
  <c r="AB7" i="9"/>
  <c r="I43" i="9" l="1"/>
  <c r="E52" i="9"/>
  <c r="F44" i="9"/>
  <c r="I44" i="9" s="1"/>
  <c r="E45" i="9"/>
  <c r="F45" i="9" s="1"/>
  <c r="I45" i="9" s="1"/>
  <c r="I46" i="9"/>
  <c r="E47" i="9"/>
  <c r="F47" i="9" s="1"/>
  <c r="AF6" i="9"/>
  <c r="AC7" i="9"/>
  <c r="F52" i="9" l="1"/>
  <c r="I52" i="9" s="1"/>
  <c r="E53" i="9"/>
  <c r="F53" i="9" s="1"/>
  <c r="E48" i="9"/>
  <c r="E49" i="9"/>
  <c r="I47" i="9"/>
  <c r="AG6" i="9"/>
  <c r="AD7" i="9"/>
  <c r="I53" i="9" l="1"/>
  <c r="E54" i="9"/>
  <c r="F54" i="9" s="1"/>
  <c r="F49" i="9"/>
  <c r="F48" i="9"/>
  <c r="I48" i="9" s="1"/>
  <c r="AH6" i="9"/>
  <c r="AE7" i="9"/>
  <c r="I54" i="9" l="1"/>
  <c r="E55" i="9"/>
  <c r="F55" i="9" s="1"/>
  <c r="E50" i="9"/>
  <c r="F50" i="9" s="1"/>
  <c r="I49" i="9"/>
  <c r="AI6" i="9"/>
  <c r="AF4" i="9"/>
  <c r="AF7" i="9"/>
  <c r="AF5" i="9"/>
  <c r="I55" i="9" l="1"/>
  <c r="E57" i="9"/>
  <c r="F57" i="9" s="1"/>
  <c r="I57" i="9" s="1"/>
  <c r="E56" i="9"/>
  <c r="F56" i="9" s="1"/>
  <c r="I56" i="9" s="1"/>
  <c r="I50" i="9"/>
  <c r="E51" i="9"/>
  <c r="F51" i="9" s="1"/>
  <c r="I51" i="9" s="1"/>
  <c r="AJ6" i="9"/>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l="1"/>
  <c r="A21" i="9" l="1"/>
  <c r="A22" i="9" l="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<sst xmlns="http://schemas.openxmlformats.org/spreadsheetml/2006/main" count="236" uniqueCount="191">
  <si>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</si>
  <si>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</si>
  <si>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</si>
  <si>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</si>
  <si>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</si>
  <si>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</si>
  <si>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</si>
  <si>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</si>
  <si>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</si>
  <si>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</si>
  <si>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</si>
  <si>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</si>
  <si>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</si>
  <si>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</si>
  <si>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</si>
  <si>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</si>
  <si>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</si>
  <si>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</si>
  <si>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</si>
  <si>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</si>
  <si>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</si>
  <si>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</si>
  <si>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</si>
  <si>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</si>
  <si>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</si>
  <si>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</si>
  <si>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</si>
  <si>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</si>
  <si>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</si>
  <si>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</si>
  <si>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</si>
  <si>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</si>
  <si>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</si>
  <si>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</si>
  <si>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</si>
  <si>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</si>
  <si>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</si>
  <si>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</si>
  <si>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</si>
  <si>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</si>
  <si>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</si>
  <si>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</si>
  <si>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</si>
  <si>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</si>
  <si>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</si>
  <si>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</si>
  <si>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</si>
  <si>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</si>
  <si>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</si>
  <si>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</si>
  <si>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</si>
  <si>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</si>
  <si>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</si>
  <si>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</si>
  <si>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</si>
  <si>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</si>
  <si>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</si>
  <si>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</si>
  <si>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</si>
  <si>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</si>
  <si>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</si>
  <si>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</si>
  <si>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</si>
  <si>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</si>
  <si>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</si>
  <si>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</si>
  <si>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</si>
  <si>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</si>
  <si>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</si>
  <si>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</si>
  <si>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</si>
  <si>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</si>
  <si>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</si>
  <si>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</si>
  <si>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</si>
  <si>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</si>
  <si>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</si>
  <si>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</si>
  <si>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</si>
  <si>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</si>
  <si>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</si>
  <si>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</si>
  <si>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</si>
  <si>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</si>
  <si>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</si>
  <si>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</si>
  <si>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</si>
  <si>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</si>
  <si>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</si>
  <si>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</si>
  <si>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</si>
  <si>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</si>
  <si>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</si>
  <si>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</si>
  <si>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</si>
  <si>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</si>
  <si>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</si>
  <si>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</si>
  <si>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</si>
  <si>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</si>
  <si>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</si>
  <si>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</si>
  <si>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</si>
  <si>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</si>
  <si>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</si>
  <si>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</si>
  <si>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</si>
  <si>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</si>
  <si>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</si>
  <si>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</si>
  <si>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</si>
  <si>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</si>
  <si>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</si>
  <si>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</si>
  <si>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</si>
  <si>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</si>
  <si>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</si>
  <si>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</si>
  <si>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</si>
  <si>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</si>
  <si>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</si>
  <si>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</si>
  <si>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</si>
  <si>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</si>
  <si>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</si>
  <si>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</si>
  <si>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</si>
  <si>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</si>
  <si>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</si>
  <si>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</si>
  <si>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</si>
  <si>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</si>
  <si>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</si>
  <si>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</si>
  <si>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</si>
  <si>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</si>
  <si>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</si>
  <si>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</si>
  <si>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</si>
  <si>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</si>
  <si>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</si>
  <si>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</si>
  <si>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</si>
  <si>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</si>
  <si>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</si>
  <si>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Design &amp; Typography (rev)</t>
  </si>
  <si>
    <t>Navbar Mockup</t>
  </si>
  <si>
    <t>Navbar &amp; Home Frontend</t>
  </si>
  <si>
    <t>Dewi</t>
  </si>
  <si>
    <t>About Us Frontend</t>
  </si>
  <si>
    <t>Joy</t>
  </si>
  <si>
    <t>Home &amp; About Us Mockup</t>
  </si>
  <si>
    <t>DataBase Initialize</t>
  </si>
  <si>
    <t>Christian</t>
  </si>
  <si>
    <t>FAQs Mockup</t>
  </si>
  <si>
    <t>FAQs Frontend</t>
  </si>
  <si>
    <t>Blog Mockup</t>
  </si>
  <si>
    <t>Blog Frontend</t>
  </si>
  <si>
    <t>Backend Blog</t>
  </si>
  <si>
    <t>Client Meeting 2</t>
  </si>
  <si>
    <t>Client Meet 3</t>
  </si>
  <si>
    <t>Contact Mockup</t>
  </si>
  <si>
    <t>Admin Login Mockup</t>
  </si>
  <si>
    <t>Contact Frontend</t>
  </si>
  <si>
    <t>Admin Login Frontend</t>
  </si>
  <si>
    <t>Admin Homepage Mockup</t>
  </si>
  <si>
    <t>Admin Homepage Frontend</t>
  </si>
  <si>
    <t>Authorization Access</t>
  </si>
  <si>
    <t>Blog Util</t>
  </si>
  <si>
    <t>Paket Mockup</t>
  </si>
  <si>
    <t>Paket Frontend</t>
  </si>
  <si>
    <t>Admin Pages Mockup</t>
  </si>
  <si>
    <t>Admin Pages Frontend</t>
  </si>
  <si>
    <t>Dewi &amp; Joy</t>
  </si>
  <si>
    <t>Paket Util</t>
  </si>
  <si>
    <t>Home Util</t>
  </si>
  <si>
    <t>Admin CRUD Blog Utils</t>
  </si>
  <si>
    <t>Admin CRUD Paket Utils</t>
  </si>
  <si>
    <t>Deploy</t>
  </si>
  <si>
    <t>Home &amp; About Us</t>
  </si>
  <si>
    <t>FAQ &amp; Blog</t>
  </si>
  <si>
    <t>Contact, Admin, Auth</t>
  </si>
  <si>
    <t>Admin &amp; User Sync</t>
  </si>
  <si>
    <t>Client Meet 4</t>
  </si>
  <si>
    <t>Testing</t>
  </si>
  <si>
    <t>Initialize JEST</t>
  </si>
  <si>
    <t>Run JEST</t>
  </si>
  <si>
    <t>Fixes (if any)</t>
  </si>
  <si>
    <t>Joy &amp; Christian</t>
  </si>
  <si>
    <t>Post-fix JEST (if any)</t>
  </si>
  <si>
    <t>Post-fix Deploy (if 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</si>
</sst>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4" fontId="45" fillId="0" borderId="23" xfId="0" applyNumberFormat="1" applyFont="1" applyBorder="1" applyAlignment="1" applyProtection="1">
      <alignment horizontal="center" vertical="center" shrinkToFit="1"/>
      <protection locked="0"/>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5">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5"/>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7"/>
  <sheetViews>
    <sheetView showGridLines="0" tabSelected="1" zoomScaleNormal="100" workbookViewId="0">
      <pane ySplit="7" topLeftCell="A29" activePane="bottomLeft" state="frozen"/>
      <selection pane="bottomLeft" activeCell="O61" sqref="O61"/>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74" t="s">
        <v>130</v>
      </c>
      <c r="B1" s="29"/>
      <c r="C1" s="29"/>
      <c r="D1" s="29"/>
      <c r="E1" s="29"/>
      <c r="F1" s="29"/>
      <c r="I1" s="78"/>
      <c r="K1" s="111" t="s">
        <v>71</v>
      </c>
      <c r="L1" s="111"/>
      <c r="M1" s="111"/>
      <c r="N1" s="111"/>
      <c r="O1" s="111"/>
      <c r="P1" s="111"/>
      <c r="Q1" s="111"/>
      <c r="R1" s="111"/>
      <c r="S1" s="111"/>
      <c r="T1" s="111"/>
      <c r="U1" s="111"/>
      <c r="V1" s="111"/>
      <c r="W1" s="111"/>
      <c r="X1" s="111"/>
      <c r="Y1" s="111"/>
      <c r="Z1" s="111"/>
      <c r="AA1" s="111"/>
      <c r="AB1" s="111"/>
      <c r="AC1" s="111"/>
      <c r="AD1" s="111"/>
      <c r="AE1" s="111"/>
    </row>
    <row r="2" spans="1:66" ht="18" customHeight="1" x14ac:dyDescent="0.2">
      <c r="A2" s="31" t="s">
        <v>131</v>
      </c>
      <c r="B2" s="12"/>
      <c r="C2" s="12"/>
      <c r="D2" s="19"/>
      <c r="E2" s="102"/>
      <c r="F2" s="102"/>
      <c r="H2" s="1"/>
    </row>
    <row r="3" spans="1:66" ht="14.2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64"/>
      <c r="B4" s="65" t="s">
        <v>69</v>
      </c>
      <c r="C4" s="116">
        <v>45194</v>
      </c>
      <c r="D4" s="116"/>
      <c r="E4" s="116"/>
      <c r="F4" s="64"/>
      <c r="G4" s="65" t="s">
        <v>68</v>
      </c>
      <c r="H4" s="77">
        <v>5</v>
      </c>
      <c r="I4" s="2"/>
      <c r="J4" s="30"/>
      <c r="K4" s="113" t="str">
        <f>"Week "&amp;(K6-($C$4-WEEKDAY($C$4,1)+2))/7+1</f>
        <v>Week 5</v>
      </c>
      <c r="L4" s="114"/>
      <c r="M4" s="114"/>
      <c r="N4" s="114"/>
      <c r="O4" s="114"/>
      <c r="P4" s="114"/>
      <c r="Q4" s="115"/>
      <c r="R4" s="113" t="str">
        <f>"Week "&amp;(R6-($C$4-WEEKDAY($C$4,1)+2))/7+1</f>
        <v>Week 6</v>
      </c>
      <c r="S4" s="114"/>
      <c r="T4" s="114"/>
      <c r="U4" s="114"/>
      <c r="V4" s="114"/>
      <c r="W4" s="114"/>
      <c r="X4" s="115"/>
      <c r="Y4" s="113" t="str">
        <f>"Week "&amp;(Y6-($C$4-WEEKDAY($C$4,1)+2))/7+1</f>
        <v>Week 7</v>
      </c>
      <c r="Z4" s="114"/>
      <c r="AA4" s="114"/>
      <c r="AB4" s="114"/>
      <c r="AC4" s="114"/>
      <c r="AD4" s="114"/>
      <c r="AE4" s="115"/>
      <c r="AF4" s="113" t="str">
        <f>"Week "&amp;(AF6-($C$4-WEEKDAY($C$4,1)+2))/7+1</f>
        <v>Week 8</v>
      </c>
      <c r="AG4" s="114"/>
      <c r="AH4" s="114"/>
      <c r="AI4" s="114"/>
      <c r="AJ4" s="114"/>
      <c r="AK4" s="114"/>
      <c r="AL4" s="115"/>
      <c r="AM4" s="113" t="str">
        <f>"Week "&amp;(AM6-($C$4-WEEKDAY($C$4,1)+2))/7+1</f>
        <v>Week 9</v>
      </c>
      <c r="AN4" s="114"/>
      <c r="AO4" s="114"/>
      <c r="AP4" s="114"/>
      <c r="AQ4" s="114"/>
      <c r="AR4" s="114"/>
      <c r="AS4" s="115"/>
      <c r="AT4" s="113" t="str">
        <f>"Week "&amp;(AT6-($C$4-WEEKDAY($C$4,1)+2))/7+1</f>
        <v>Week 10</v>
      </c>
      <c r="AU4" s="114"/>
      <c r="AV4" s="114"/>
      <c r="AW4" s="114"/>
      <c r="AX4" s="114"/>
      <c r="AY4" s="114"/>
      <c r="AZ4" s="115"/>
      <c r="BA4" s="113" t="str">
        <f>"Week "&amp;(BA6-($C$4-WEEKDAY($C$4,1)+2))/7+1</f>
        <v>Week 11</v>
      </c>
      <c r="BB4" s="114"/>
      <c r="BC4" s="114"/>
      <c r="BD4" s="114"/>
      <c r="BE4" s="114"/>
      <c r="BF4" s="114"/>
      <c r="BG4" s="115"/>
      <c r="BH4" s="113" t="str">
        <f>"Week "&amp;(BH6-($C$4-WEEKDAY($C$4,1)+2))/7+1</f>
        <v>Week 12</v>
      </c>
      <c r="BI4" s="114"/>
      <c r="BJ4" s="114"/>
      <c r="BK4" s="114"/>
      <c r="BL4" s="114"/>
      <c r="BM4" s="114"/>
      <c r="BN4" s="115"/>
    </row>
    <row r="5" spans="1:66" ht="17.25" customHeight="1" x14ac:dyDescent="0.2">
      <c r="A5" s="64"/>
      <c r="B5" s="65" t="s">
        <v>70</v>
      </c>
      <c r="C5" s="112" t="s">
        <v>132</v>
      </c>
      <c r="D5" s="112"/>
      <c r="E5" s="112"/>
      <c r="F5" s="64"/>
      <c r="G5" s="64"/>
      <c r="H5" s="64"/>
      <c r="I5" s="64"/>
      <c r="J5" s="30"/>
      <c r="K5" s="117">
        <f>K6</f>
        <v>45222</v>
      </c>
      <c r="L5" s="118"/>
      <c r="M5" s="118"/>
      <c r="N5" s="118"/>
      <c r="O5" s="118"/>
      <c r="P5" s="118"/>
      <c r="Q5" s="119"/>
      <c r="R5" s="117">
        <f>R6</f>
        <v>45229</v>
      </c>
      <c r="S5" s="118"/>
      <c r="T5" s="118"/>
      <c r="U5" s="118"/>
      <c r="V5" s="118"/>
      <c r="W5" s="118"/>
      <c r="X5" s="119"/>
      <c r="Y5" s="117">
        <f>Y6</f>
        <v>45236</v>
      </c>
      <c r="Z5" s="118"/>
      <c r="AA5" s="118"/>
      <c r="AB5" s="118"/>
      <c r="AC5" s="118"/>
      <c r="AD5" s="118"/>
      <c r="AE5" s="119"/>
      <c r="AF5" s="117">
        <f>AF6</f>
        <v>45243</v>
      </c>
      <c r="AG5" s="118"/>
      <c r="AH5" s="118"/>
      <c r="AI5" s="118"/>
      <c r="AJ5" s="118"/>
      <c r="AK5" s="118"/>
      <c r="AL5" s="119"/>
      <c r="AM5" s="117">
        <f>AM6</f>
        <v>45250</v>
      </c>
      <c r="AN5" s="118"/>
      <c r="AO5" s="118"/>
      <c r="AP5" s="118"/>
      <c r="AQ5" s="118"/>
      <c r="AR5" s="118"/>
      <c r="AS5" s="119"/>
      <c r="AT5" s="117">
        <f>AT6</f>
        <v>45257</v>
      </c>
      <c r="AU5" s="118"/>
      <c r="AV5" s="118"/>
      <c r="AW5" s="118"/>
      <c r="AX5" s="118"/>
      <c r="AY5" s="118"/>
      <c r="AZ5" s="119"/>
      <c r="BA5" s="117">
        <f>BA6</f>
        <v>45264</v>
      </c>
      <c r="BB5" s="118"/>
      <c r="BC5" s="118"/>
      <c r="BD5" s="118"/>
      <c r="BE5" s="118"/>
      <c r="BF5" s="118"/>
      <c r="BG5" s="119"/>
      <c r="BH5" s="117">
        <f>BH6</f>
        <v>45271</v>
      </c>
      <c r="BI5" s="118"/>
      <c r="BJ5" s="118"/>
      <c r="BK5" s="118"/>
      <c r="BL5" s="118"/>
      <c r="BM5" s="118"/>
      <c r="BN5" s="119"/>
    </row>
    <row r="6" spans="1:66" x14ac:dyDescent="0.2">
      <c r="A6" s="30"/>
      <c r="B6" s="30"/>
      <c r="C6" s="30"/>
      <c r="D6" s="30"/>
      <c r="E6" s="30"/>
      <c r="F6" s="30"/>
      <c r="G6" s="30"/>
      <c r="H6" s="30"/>
      <c r="I6" s="30"/>
      <c r="J6" s="30"/>
      <c r="K6" s="53">
        <f>C4-WEEKDAY(C4,1)+2+7*(H4-1)</f>
        <v>45222</v>
      </c>
      <c r="L6" s="44">
        <f t="shared" ref="L6:AQ6" si="0">K6+1</f>
        <v>45223</v>
      </c>
      <c r="M6" s="44">
        <f t="shared" si="0"/>
        <v>45224</v>
      </c>
      <c r="N6" s="44">
        <f t="shared" si="0"/>
        <v>45225</v>
      </c>
      <c r="O6" s="44">
        <f t="shared" si="0"/>
        <v>45226</v>
      </c>
      <c r="P6" s="44">
        <f t="shared" si="0"/>
        <v>45227</v>
      </c>
      <c r="Q6" s="54">
        <f t="shared" si="0"/>
        <v>45228</v>
      </c>
      <c r="R6" s="53">
        <f t="shared" si="0"/>
        <v>45229</v>
      </c>
      <c r="S6" s="44">
        <f t="shared" si="0"/>
        <v>45230</v>
      </c>
      <c r="T6" s="44">
        <f t="shared" si="0"/>
        <v>45231</v>
      </c>
      <c r="U6" s="44">
        <f t="shared" si="0"/>
        <v>45232</v>
      </c>
      <c r="V6" s="44">
        <f t="shared" si="0"/>
        <v>45233</v>
      </c>
      <c r="W6" s="44">
        <f t="shared" si="0"/>
        <v>45234</v>
      </c>
      <c r="X6" s="54">
        <f t="shared" si="0"/>
        <v>45235</v>
      </c>
      <c r="Y6" s="53">
        <f t="shared" si="0"/>
        <v>45236</v>
      </c>
      <c r="Z6" s="44">
        <f t="shared" si="0"/>
        <v>45237</v>
      </c>
      <c r="AA6" s="44">
        <f t="shared" si="0"/>
        <v>45238</v>
      </c>
      <c r="AB6" s="44">
        <f t="shared" si="0"/>
        <v>45239</v>
      </c>
      <c r="AC6" s="44">
        <f t="shared" si="0"/>
        <v>45240</v>
      </c>
      <c r="AD6" s="44">
        <f t="shared" si="0"/>
        <v>45241</v>
      </c>
      <c r="AE6" s="54">
        <f t="shared" si="0"/>
        <v>45242</v>
      </c>
      <c r="AF6" s="53">
        <f t="shared" si="0"/>
        <v>45243</v>
      </c>
      <c r="AG6" s="44">
        <f t="shared" si="0"/>
        <v>45244</v>
      </c>
      <c r="AH6" s="44">
        <f t="shared" si="0"/>
        <v>45245</v>
      </c>
      <c r="AI6" s="44">
        <f t="shared" si="0"/>
        <v>45246</v>
      </c>
      <c r="AJ6" s="44">
        <f t="shared" si="0"/>
        <v>45247</v>
      </c>
      <c r="AK6" s="44">
        <f t="shared" si="0"/>
        <v>45248</v>
      </c>
      <c r="AL6" s="54">
        <f t="shared" si="0"/>
        <v>45249</v>
      </c>
      <c r="AM6" s="53">
        <f t="shared" si="0"/>
        <v>45250</v>
      </c>
      <c r="AN6" s="44">
        <f t="shared" si="0"/>
        <v>45251</v>
      </c>
      <c r="AO6" s="44">
        <f t="shared" si="0"/>
        <v>45252</v>
      </c>
      <c r="AP6" s="44">
        <f t="shared" si="0"/>
        <v>45253</v>
      </c>
      <c r="AQ6" s="44">
        <f t="shared" si="0"/>
        <v>45254</v>
      </c>
      <c r="AR6" s="44">
        <f t="shared" ref="AR6:BN6" si="1">AQ6+1</f>
        <v>45255</v>
      </c>
      <c r="AS6" s="54">
        <f t="shared" si="1"/>
        <v>45256</v>
      </c>
      <c r="AT6" s="53">
        <f t="shared" si="1"/>
        <v>45257</v>
      </c>
      <c r="AU6" s="44">
        <f t="shared" si="1"/>
        <v>45258</v>
      </c>
      <c r="AV6" s="44">
        <f t="shared" si="1"/>
        <v>45259</v>
      </c>
      <c r="AW6" s="44">
        <f t="shared" si="1"/>
        <v>45260</v>
      </c>
      <c r="AX6" s="44">
        <f t="shared" si="1"/>
        <v>45261</v>
      </c>
      <c r="AY6" s="44">
        <f t="shared" si="1"/>
        <v>45262</v>
      </c>
      <c r="AZ6" s="54">
        <f t="shared" si="1"/>
        <v>45263</v>
      </c>
      <c r="BA6" s="53">
        <f t="shared" si="1"/>
        <v>45264</v>
      </c>
      <c r="BB6" s="44">
        <f t="shared" si="1"/>
        <v>45265</v>
      </c>
      <c r="BC6" s="44">
        <f t="shared" si="1"/>
        <v>45266</v>
      </c>
      <c r="BD6" s="44">
        <f t="shared" si="1"/>
        <v>45267</v>
      </c>
      <c r="BE6" s="44">
        <f t="shared" si="1"/>
        <v>45268</v>
      </c>
      <c r="BF6" s="44">
        <f t="shared" si="1"/>
        <v>45269</v>
      </c>
      <c r="BG6" s="54">
        <f t="shared" si="1"/>
        <v>45270</v>
      </c>
      <c r="BH6" s="53">
        <f t="shared" si="1"/>
        <v>45271</v>
      </c>
      <c r="BI6" s="44">
        <f t="shared" si="1"/>
        <v>45272</v>
      </c>
      <c r="BJ6" s="44">
        <f t="shared" si="1"/>
        <v>45273</v>
      </c>
      <c r="BK6" s="44">
        <f t="shared" si="1"/>
        <v>45274</v>
      </c>
      <c r="BL6" s="44">
        <f t="shared" si="1"/>
        <v>45275</v>
      </c>
      <c r="BM6" s="44">
        <f t="shared" si="1"/>
        <v>45276</v>
      </c>
      <c r="BN6" s="54">
        <f t="shared" si="1"/>
        <v>45277</v>
      </c>
    </row>
    <row r="7" spans="1:66" s="2" customFormat="1" ht="24.75" thickBot="1" x14ac:dyDescent="0.25">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8" x14ac:dyDescent="0.2">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8"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8" x14ac:dyDescent="0.2">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 x14ac:dyDescent="0.2">
      <c r="A10" s="39" t="str">
        <f t="shared" si="5"/>
        <v>1.2</v>
      </c>
      <c r="B10" s="75" t="s">
        <v>136</v>
      </c>
      <c r="C10" s="40" t="s">
        <v>137</v>
      </c>
      <c r="D10" s="76"/>
      <c r="E10" s="58">
        <v>45195</v>
      </c>
      <c r="F10" s="59">
        <f t="shared" ref="F10:F28"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 x14ac:dyDescent="0.2">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8" x14ac:dyDescent="0.2">
      <c r="A12" s="32" t="str">
        <f>IF(ISERROR(VALUE(SUBSTITUTE(prevWBS,".",""))),"1",IF(ISERROR(FIND("`",SUBSTITUTE(prevWBS,".","`",1))),TEXT(VALUE(prevWBS)+1,"#"),TEXT(VALUE(LEFT(prevWBS,FIND("`",SUBSTITUTE(prevWBS,".","`",1))-1))+1,"#")))</f>
        <v>2</v>
      </c>
      <c r="B12" s="33" t="s">
        <v>179</v>
      </c>
      <c r="D12" s="35"/>
      <c r="E12" s="60">
        <v>45201</v>
      </c>
      <c r="F12" s="60">
        <f>IF(ISBLANK(E12)," - ",IF(G12=0,E12,E12+G12-1))</f>
        <v>45212</v>
      </c>
      <c r="G12" s="36">
        <v>12</v>
      </c>
      <c r="H12" s="37"/>
      <c r="I12" s="38">
        <f>IF(OR(F12=0,E12=0)," - ",NETWORKDAYS(E12,F12))</f>
        <v>10</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8" x14ac:dyDescent="0.2">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 x14ac:dyDescent="0.2">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 x14ac:dyDescent="0.2">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8" x14ac:dyDescent="0.2">
      <c r="A16" s="39" t="str">
        <f t="shared" ref="A16:A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75" t="s">
        <v>142</v>
      </c>
      <c r="C16" s="40" t="s">
        <v>137</v>
      </c>
      <c r="D16" s="76"/>
      <c r="E16" s="58">
        <f>F15+3</f>
        <v>45208</v>
      </c>
      <c r="F16" s="59">
        <f t="shared" si="6"/>
        <v>45211</v>
      </c>
      <c r="G16" s="41">
        <v>4</v>
      </c>
      <c r="H16" s="42">
        <v>1</v>
      </c>
      <c r="I16" s="43">
        <f t="shared" si="4"/>
        <v>4</v>
      </c>
      <c r="J16" s="56"/>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24" x14ac:dyDescent="0.2">
      <c r="A17" s="39" t="str">
        <f t="shared" si="9"/>
        <v>2.5</v>
      </c>
      <c r="B17" s="75" t="s">
        <v>145</v>
      </c>
      <c r="C17" s="40" t="s">
        <v>144</v>
      </c>
      <c r="D17" s="76"/>
      <c r="E17" s="58">
        <f>F15+3</f>
        <v>45208</v>
      </c>
      <c r="F17" s="59">
        <f t="shared" si="6"/>
        <v>45210</v>
      </c>
      <c r="G17" s="41">
        <v>3</v>
      </c>
      <c r="H17" s="42">
        <v>1</v>
      </c>
      <c r="I17" s="43">
        <f t="shared" si="4"/>
        <v>3</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8" x14ac:dyDescent="0.2">
      <c r="A18" s="39" t="str">
        <f t="shared" si="9"/>
        <v>2.6</v>
      </c>
      <c r="B18" s="75" t="s">
        <v>146</v>
      </c>
      <c r="C18" s="40" t="s">
        <v>134</v>
      </c>
      <c r="D18" s="76"/>
      <c r="E18" s="58">
        <f>E17</f>
        <v>45208</v>
      </c>
      <c r="F18" s="59">
        <f t="shared" si="6"/>
        <v>45208</v>
      </c>
      <c r="G18" s="41">
        <v>1</v>
      </c>
      <c r="H18" s="42">
        <v>1</v>
      </c>
      <c r="I18" s="43">
        <f t="shared" si="4"/>
        <v>1</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24" x14ac:dyDescent="0.2">
      <c r="A19" s="39" t="str">
        <f t="shared" si="9"/>
        <v>2.7</v>
      </c>
      <c r="B19" s="75" t="s">
        <v>151</v>
      </c>
      <c r="C19" s="40" t="s">
        <v>134</v>
      </c>
      <c r="D19" s="76"/>
      <c r="E19" s="58">
        <f>F18+1</f>
        <v>45209</v>
      </c>
      <c r="F19" s="59">
        <f t="shared" si="6"/>
        <v>45209</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4" x14ac:dyDescent="0.2">
      <c r="A20" s="39" t="str">
        <f t="shared" si="9"/>
        <v>2.8</v>
      </c>
      <c r="B20" s="75" t="s">
        <v>147</v>
      </c>
      <c r="C20" s="40" t="s">
        <v>148</v>
      </c>
      <c r="D20" s="76"/>
      <c r="E20" s="58">
        <f>F19+1</f>
        <v>45210</v>
      </c>
      <c r="F20" s="59">
        <f t="shared" si="6"/>
        <v>45211</v>
      </c>
      <c r="G20" s="41">
        <v>2</v>
      </c>
      <c r="H20" s="42">
        <v>1</v>
      </c>
      <c r="I20" s="43">
        <f t="shared" si="4"/>
        <v>2</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8" x14ac:dyDescent="0.2">
      <c r="A21" s="39" t="str">
        <f t="shared" si="9"/>
        <v>2.9</v>
      </c>
      <c r="B21" s="75" t="s">
        <v>149</v>
      </c>
      <c r="C21" s="40" t="s">
        <v>150</v>
      </c>
      <c r="D21" s="104"/>
      <c r="E21" s="105">
        <f>F19+1</f>
        <v>45210</v>
      </c>
      <c r="F21" s="106">
        <f t="shared" si="6"/>
        <v>45211</v>
      </c>
      <c r="G21" s="107">
        <v>2</v>
      </c>
      <c r="H21" s="108">
        <v>0.5</v>
      </c>
      <c r="I21" s="109">
        <f t="shared" si="4"/>
        <v>2</v>
      </c>
      <c r="J21" s="110"/>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 x14ac:dyDescent="0.2">
      <c r="A22" s="39" t="str">
        <f t="shared" si="9"/>
        <v>2.10</v>
      </c>
      <c r="B22" s="75" t="s">
        <v>159</v>
      </c>
      <c r="C22" s="40" t="s">
        <v>134</v>
      </c>
      <c r="D22" s="104"/>
      <c r="E22" s="105">
        <f>F20+1</f>
        <v>45212</v>
      </c>
      <c r="F22" s="106">
        <f t="shared" ref="F22" si="10">IF(ISBLANK(E22)," - ",IF(G22=0,E22,E22+G22-1))</f>
        <v>45212</v>
      </c>
      <c r="G22" s="107">
        <v>1</v>
      </c>
      <c r="H22" s="108">
        <v>0</v>
      </c>
      <c r="I22" s="109">
        <f t="shared" ref="I22" si="11">IF(OR(F22=0,E22=0)," - ",NETWORKDAYS(E22,F22))</f>
        <v>1</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34" customFormat="1" ht="18" x14ac:dyDescent="0.2">
      <c r="A23" s="32" t="str">
        <f>IF(ISERROR(VALUE(SUBSTITUTE(prevWBS,".",""))),"1",IF(ISERROR(FIND("`",SUBSTITUTE(prevWBS,".","`",1))),TEXT(VALUE(prevWBS)+1,"#"),TEXT(VALUE(LEFT(prevWBS,FIND("`",SUBSTITUTE(prevWBS,".","`",1))-1))+1,"#")))</f>
        <v>3</v>
      </c>
      <c r="B23" s="33" t="s">
        <v>180</v>
      </c>
      <c r="D23" s="35"/>
      <c r="E23" s="60">
        <v>45215</v>
      </c>
      <c r="F23" s="60">
        <f t="shared" si="6"/>
        <v>45219</v>
      </c>
      <c r="G23" s="36">
        <v>5</v>
      </c>
      <c r="H23" s="37"/>
      <c r="I23" s="38">
        <f t="shared" si="4"/>
        <v>5</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s="40" customFormat="1" ht="18" x14ac:dyDescent="0.2">
      <c r="A24" s="39" t="str">
        <f t="shared" ref="A24: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75" t="s">
        <v>152</v>
      </c>
      <c r="C24" s="40" t="s">
        <v>153</v>
      </c>
      <c r="D24" s="76"/>
      <c r="E24" s="58">
        <f>E23</f>
        <v>45215</v>
      </c>
      <c r="F24" s="59">
        <f t="shared" si="6"/>
        <v>45216</v>
      </c>
      <c r="G24" s="41">
        <v>2</v>
      </c>
      <c r="H24" s="42">
        <v>0</v>
      </c>
      <c r="I24" s="43">
        <f t="shared" si="4"/>
        <v>2</v>
      </c>
      <c r="J24" s="56"/>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8" x14ac:dyDescent="0.2">
      <c r="A25" s="39" t="str">
        <f t="shared" si="12"/>
        <v>3.2</v>
      </c>
      <c r="B25" s="75" t="s">
        <v>154</v>
      </c>
      <c r="C25" s="40" t="s">
        <v>144</v>
      </c>
      <c r="D25" s="76"/>
      <c r="E25" s="58">
        <f>E23</f>
        <v>45215</v>
      </c>
      <c r="F25" s="59">
        <f t="shared" si="6"/>
        <v>45215</v>
      </c>
      <c r="G25" s="41">
        <v>1</v>
      </c>
      <c r="H25" s="42">
        <v>0</v>
      </c>
      <c r="I25" s="43">
        <f t="shared" si="4"/>
        <v>1</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 x14ac:dyDescent="0.2">
      <c r="A26" s="39" t="str">
        <f t="shared" si="12"/>
        <v>3.3</v>
      </c>
      <c r="B26" s="75" t="s">
        <v>156</v>
      </c>
      <c r="C26" s="40" t="s">
        <v>134</v>
      </c>
      <c r="D26" s="76"/>
      <c r="E26" s="58">
        <f>E23</f>
        <v>45215</v>
      </c>
      <c r="F26" s="59">
        <f t="shared" si="6"/>
        <v>45215</v>
      </c>
      <c r="G26" s="41">
        <v>1</v>
      </c>
      <c r="H26" s="42">
        <v>0</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 x14ac:dyDescent="0.2">
      <c r="A27" s="39" t="str">
        <f t="shared" si="12"/>
        <v>3.4</v>
      </c>
      <c r="B27" s="75" t="s">
        <v>155</v>
      </c>
      <c r="C27" s="40" t="s">
        <v>150</v>
      </c>
      <c r="D27" s="76"/>
      <c r="E27" s="58">
        <f>F25+1</f>
        <v>45216</v>
      </c>
      <c r="F27" s="59">
        <f>IF(ISBLANK(E27)," - ",IF(G27=0,E27,E27+G27-1))</f>
        <v>45217</v>
      </c>
      <c r="G27" s="41">
        <v>2</v>
      </c>
      <c r="H27" s="42">
        <v>0</v>
      </c>
      <c r="I27" s="43">
        <f>IF(OR(F27=0,E27=0)," - ",NETWORKDAYS(E27,F27))</f>
        <v>2</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 x14ac:dyDescent="0.2">
      <c r="A28" s="39" t="str">
        <f t="shared" si="12"/>
        <v>3.5</v>
      </c>
      <c r="B28" s="75" t="s">
        <v>157</v>
      </c>
      <c r="C28" s="40" t="s">
        <v>148</v>
      </c>
      <c r="D28" s="76"/>
      <c r="E28" s="58">
        <f>F26+1</f>
        <v>45216</v>
      </c>
      <c r="F28" s="59">
        <f t="shared" si="6"/>
        <v>45217</v>
      </c>
      <c r="G28" s="41">
        <v>2</v>
      </c>
      <c r="H28" s="42">
        <v>0</v>
      </c>
      <c r="I28" s="43">
        <f t="shared" si="4"/>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8" x14ac:dyDescent="0.2">
      <c r="A29" s="39" t="str">
        <f t="shared" si="12"/>
        <v>3.6</v>
      </c>
      <c r="B29" s="75" t="s">
        <v>158</v>
      </c>
      <c r="C29" s="40" t="s">
        <v>153</v>
      </c>
      <c r="D29" s="76"/>
      <c r="E29" s="58">
        <f>F28+1</f>
        <v>45218</v>
      </c>
      <c r="F29" s="59">
        <f t="shared" ref="F29" si="13">IF(ISBLANK(E29)," - ",IF(G29=0,E29,E29+G29-1))</f>
        <v>45219</v>
      </c>
      <c r="G29" s="41">
        <v>2</v>
      </c>
      <c r="H29" s="42">
        <v>0</v>
      </c>
      <c r="I29" s="43">
        <f t="shared" ref="I29" si="14">IF(OR(F29=0,E29=0)," - ",NETWORKDAYS(E29,F29))</f>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8" x14ac:dyDescent="0.2">
      <c r="A30" s="39" t="str">
        <f t="shared" si="12"/>
        <v>3.7</v>
      </c>
      <c r="B30" s="75" t="s">
        <v>160</v>
      </c>
      <c r="C30" s="40" t="s">
        <v>134</v>
      </c>
      <c r="D30" s="76"/>
      <c r="E30" s="58">
        <f>F23</f>
        <v>45219</v>
      </c>
      <c r="F30" s="59">
        <f t="shared" ref="F30:F36" si="15">IF(ISBLANK(E30)," - ",IF(G30=0,E30,E30+G30-1))</f>
        <v>45219</v>
      </c>
      <c r="G30" s="41">
        <v>1</v>
      </c>
      <c r="H30" s="42">
        <v>0</v>
      </c>
      <c r="I30" s="43">
        <f t="shared" ref="I30:I36" si="16">IF(OR(F30=0,E30=0)," - ",NETWORKDAYS(E30,F30))</f>
        <v>1</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34" customFormat="1" ht="18" x14ac:dyDescent="0.2">
      <c r="A31" s="32" t="str">
        <f>IF(ISERROR(VALUE(SUBSTITUTE(prevWBS,".",""))),"1",IF(ISERROR(FIND("`",SUBSTITUTE(prevWBS,".","`",1))),TEXT(VALUE(prevWBS)+1,"#"),TEXT(VALUE(LEFT(prevWBS,FIND("`",SUBSTITUTE(prevWBS,".","`",1))-1))+1,"#")))</f>
        <v>4</v>
      </c>
      <c r="B31" s="33" t="s">
        <v>181</v>
      </c>
      <c r="D31" s="35"/>
      <c r="E31" s="60">
        <f>F30+3</f>
        <v>45222</v>
      </c>
      <c r="F31" s="60">
        <f t="shared" si="15"/>
        <v>45233</v>
      </c>
      <c r="G31" s="36">
        <v>12</v>
      </c>
      <c r="H31" s="37"/>
      <c r="I31" s="38">
        <f t="shared" si="16"/>
        <v>10</v>
      </c>
      <c r="J31" s="57"/>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66" s="40" customFormat="1" ht="18" x14ac:dyDescent="0.2">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75" t="s">
        <v>161</v>
      </c>
      <c r="C32" s="40" t="s">
        <v>144</v>
      </c>
      <c r="D32" s="76"/>
      <c r="E32" s="58">
        <f>E31</f>
        <v>45222</v>
      </c>
      <c r="F32" s="59">
        <f t="shared" si="15"/>
        <v>45222</v>
      </c>
      <c r="G32" s="41">
        <v>1</v>
      </c>
      <c r="H32" s="42">
        <v>0</v>
      </c>
      <c r="I32" s="43">
        <f t="shared" si="16"/>
        <v>1</v>
      </c>
      <c r="J32" s="56"/>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8"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75" t="s">
        <v>162</v>
      </c>
      <c r="C33" s="40" t="s">
        <v>144</v>
      </c>
      <c r="D33" s="76"/>
      <c r="E33" s="58">
        <f>F32+1</f>
        <v>45223</v>
      </c>
      <c r="F33" s="59">
        <f t="shared" si="15"/>
        <v>45223</v>
      </c>
      <c r="G33" s="41">
        <v>1</v>
      </c>
      <c r="H33" s="42">
        <v>0</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75" t="s">
        <v>163</v>
      </c>
      <c r="C34" s="40" t="s">
        <v>150</v>
      </c>
      <c r="D34" s="76"/>
      <c r="E34" s="58">
        <f>F32+1</f>
        <v>45223</v>
      </c>
      <c r="F34" s="59">
        <f t="shared" si="15"/>
        <v>45224</v>
      </c>
      <c r="G34" s="41">
        <v>2</v>
      </c>
      <c r="H34" s="42">
        <v>0</v>
      </c>
      <c r="I34" s="43">
        <f t="shared" si="16"/>
        <v>2</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8" x14ac:dyDescent="0.2">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75" t="s">
        <v>164</v>
      </c>
      <c r="C35" s="40" t="s">
        <v>148</v>
      </c>
      <c r="D35" s="76"/>
      <c r="E35" s="58">
        <f>F33+1</f>
        <v>45224</v>
      </c>
      <c r="F35" s="59">
        <f t="shared" si="15"/>
        <v>45225</v>
      </c>
      <c r="G35" s="41">
        <v>2</v>
      </c>
      <c r="H35" s="42">
        <v>0</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24" x14ac:dyDescent="0.2">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75" t="s">
        <v>165</v>
      </c>
      <c r="C36" s="40" t="s">
        <v>144</v>
      </c>
      <c r="D36" s="76"/>
      <c r="E36" s="58">
        <f>F35+1</f>
        <v>45226</v>
      </c>
      <c r="F36" s="59">
        <f t="shared" si="15"/>
        <v>45226</v>
      </c>
      <c r="G36" s="41">
        <v>1</v>
      </c>
      <c r="H36" s="42">
        <v>0</v>
      </c>
      <c r="I36" s="43">
        <f t="shared" si="16"/>
        <v>1</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8" x14ac:dyDescent="0.2">
      <c r="A37" s="39" t="str">
        <f t="shared" ref="A37:A42"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7" s="75" t="s">
        <v>169</v>
      </c>
      <c r="C37" s="40" t="s">
        <v>144</v>
      </c>
      <c r="D37" s="76"/>
      <c r="E37" s="58">
        <f>F36+3</f>
        <v>45229</v>
      </c>
      <c r="F37" s="59">
        <f>IF(ISBLANK(E37)," - ",IF(G37=0,E37,E37+G37-1))</f>
        <v>45229</v>
      </c>
      <c r="G37" s="41">
        <v>1</v>
      </c>
      <c r="H37" s="42">
        <v>0</v>
      </c>
      <c r="I37" s="43">
        <f>IF(OR(F37=0,E37=0)," - ",NETWORKDAYS(E37,F37))</f>
        <v>1</v>
      </c>
      <c r="J37" s="56"/>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40" customFormat="1" ht="24" x14ac:dyDescent="0.2">
      <c r="A38" s="39" t="str">
        <f t="shared" si="17"/>
        <v>4.7</v>
      </c>
      <c r="B38" s="75" t="s">
        <v>166</v>
      </c>
      <c r="C38" s="40" t="s">
        <v>148</v>
      </c>
      <c r="D38" s="76"/>
      <c r="E38" s="58">
        <f>F36+3</f>
        <v>45229</v>
      </c>
      <c r="F38" s="59">
        <f t="shared" ref="F38:F41" si="18">IF(ISBLANK(E38)," - ",IF(G38=0,E38,E38+G38-1))</f>
        <v>45230</v>
      </c>
      <c r="G38" s="41">
        <v>2</v>
      </c>
      <c r="H38" s="42">
        <v>0</v>
      </c>
      <c r="I38" s="43">
        <f t="shared" ref="I38:I41" si="19">IF(OR(F38=0,E38=0)," - ",NETWORKDAYS(E38,F38))</f>
        <v>2</v>
      </c>
      <c r="J38" s="56"/>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18" x14ac:dyDescent="0.2">
      <c r="A39" s="39" t="str">
        <f t="shared" si="17"/>
        <v>4.8</v>
      </c>
      <c r="B39" s="75" t="s">
        <v>168</v>
      </c>
      <c r="C39" s="40" t="s">
        <v>153</v>
      </c>
      <c r="D39" s="76"/>
      <c r="E39" s="58">
        <f>F36+3</f>
        <v>45229</v>
      </c>
      <c r="F39" s="59">
        <f>IF(ISBLANK(E39)," - ",IF(G39=0,E39,E39+G39-1))</f>
        <v>45231</v>
      </c>
      <c r="G39" s="41">
        <v>3</v>
      </c>
      <c r="H39" s="42">
        <v>0</v>
      </c>
      <c r="I39" s="43">
        <f>IF(OR(F39=0,E39=0)," - ",NETWORKDAYS(E39,F39))</f>
        <v>3</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8" x14ac:dyDescent="0.2">
      <c r="A40" s="39" t="str">
        <f t="shared" si="17"/>
        <v>4.9</v>
      </c>
      <c r="B40" s="75" t="s">
        <v>170</v>
      </c>
      <c r="C40" s="40" t="s">
        <v>150</v>
      </c>
      <c r="D40" s="76"/>
      <c r="E40" s="58">
        <f>F37+1</f>
        <v>45230</v>
      </c>
      <c r="F40" s="59">
        <f>IF(ISBLANK(E40)," - ",IF(G40=0,E40,E40+G40-1))</f>
        <v>45231</v>
      </c>
      <c r="G40" s="41">
        <v>2</v>
      </c>
      <c r="H40" s="42">
        <v>0</v>
      </c>
      <c r="I40" s="43">
        <f>IF(OR(F40=0,E40=0)," - ",NETWORKDAYS(E40,F40))</f>
        <v>2</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 x14ac:dyDescent="0.2">
      <c r="A41" s="39" t="str">
        <f t="shared" si="17"/>
        <v>4.10</v>
      </c>
      <c r="B41" s="75" t="s">
        <v>167</v>
      </c>
      <c r="C41" s="40" t="s">
        <v>134</v>
      </c>
      <c r="D41" s="76"/>
      <c r="E41" s="58">
        <f>F38+1</f>
        <v>45231</v>
      </c>
      <c r="F41" s="59">
        <f t="shared" si="18"/>
        <v>45233</v>
      </c>
      <c r="G41" s="41">
        <v>3</v>
      </c>
      <c r="H41" s="42">
        <v>0</v>
      </c>
      <c r="I41" s="43">
        <f t="shared" si="19"/>
        <v>3</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 x14ac:dyDescent="0.2">
      <c r="A42" s="39" t="str">
        <f t="shared" si="17"/>
        <v>4.11</v>
      </c>
      <c r="B42" s="75" t="s">
        <v>160</v>
      </c>
      <c r="C42" s="40" t="s">
        <v>134</v>
      </c>
      <c r="D42" s="76"/>
      <c r="E42" s="58">
        <f>F31</f>
        <v>45233</v>
      </c>
      <c r="F42" s="59">
        <f t="shared" ref="F42" si="20">IF(ISBLANK(E42)," - ",IF(G42=0,E42,E42+G42-1))</f>
        <v>45233</v>
      </c>
      <c r="G42" s="41">
        <v>1</v>
      </c>
      <c r="H42" s="42">
        <v>0</v>
      </c>
      <c r="I42" s="43">
        <f t="shared" ref="I42" si="21">IF(OR(F42=0,E42=0)," - ",NETWORKDAYS(E42,F42))</f>
        <v>1</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34" customFormat="1" ht="18" x14ac:dyDescent="0.2">
      <c r="A43" s="32" t="str">
        <f>IF(ISERROR(VALUE(SUBSTITUTE(prevWBS,".",""))),"1",IF(ISERROR(FIND("`",SUBSTITUTE(prevWBS,".","`",1))),TEXT(VALUE(prevWBS)+1,"#"),TEXT(VALUE(LEFT(prevWBS,FIND("`",SUBSTITUTE(prevWBS,".","`",1))-1))+1,"#")))</f>
        <v>5</v>
      </c>
      <c r="B43" s="33" t="s">
        <v>182</v>
      </c>
      <c r="D43" s="35"/>
      <c r="E43" s="60">
        <f>F31+3</f>
        <v>45236</v>
      </c>
      <c r="F43" s="60">
        <f t="shared" ref="F43" si="22">IF(ISBLANK(E43)," - ",IF(G43=0,E43,E43+G43-1))</f>
        <v>45247</v>
      </c>
      <c r="G43" s="36">
        <v>12</v>
      </c>
      <c r="H43" s="37"/>
      <c r="I43" s="38">
        <f t="shared" ref="I43" si="23">IF(OR(F43=0,E43=0)," - ",NETWORKDAYS(E43,F43))</f>
        <v>10</v>
      </c>
      <c r="J43" s="57"/>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row>
    <row r="44" spans="1:66" s="40" customFormat="1" ht="18" x14ac:dyDescent="0.2">
      <c r="A4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4" s="75" t="s">
        <v>171</v>
      </c>
      <c r="C44" s="40" t="s">
        <v>144</v>
      </c>
      <c r="D44" s="76"/>
      <c r="E44" s="58">
        <f>E43</f>
        <v>45236</v>
      </c>
      <c r="F44" s="59">
        <f>IF(ISBLANK(E44)," - ",IF(G44=0,E44,E44+G44-1))</f>
        <v>45238</v>
      </c>
      <c r="G44" s="41">
        <v>3</v>
      </c>
      <c r="H44" s="42">
        <v>0</v>
      </c>
      <c r="I44" s="43">
        <f>IF(OR(F44=0,E44=0)," - ",NETWORKDAYS(E44,F44))</f>
        <v>3</v>
      </c>
      <c r="J44" s="56"/>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40" customFormat="1" ht="24" x14ac:dyDescent="0.2">
      <c r="A4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5" s="75" t="s">
        <v>172</v>
      </c>
      <c r="C45" s="40" t="s">
        <v>173</v>
      </c>
      <c r="D45" s="76"/>
      <c r="E45" s="58">
        <f>E44+1</f>
        <v>45237</v>
      </c>
      <c r="F45" s="59">
        <f t="shared" ref="F45" si="24">IF(ISBLANK(E45)," - ",IF(G45=0,E45,E45+G45-1))</f>
        <v>45240</v>
      </c>
      <c r="G45" s="41">
        <v>4</v>
      </c>
      <c r="H45" s="42">
        <v>0</v>
      </c>
      <c r="I45" s="43">
        <f t="shared" ref="I45" si="25">IF(OR(F45=0,E45=0)," - ",NETWORKDAYS(E45,F45))</f>
        <v>4</v>
      </c>
      <c r="J45" s="56"/>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18" x14ac:dyDescent="0.2">
      <c r="A4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46" s="75" t="s">
        <v>174</v>
      </c>
      <c r="C46" s="40" t="s">
        <v>153</v>
      </c>
      <c r="D46" s="76"/>
      <c r="E46" s="58">
        <f>E43</f>
        <v>45236</v>
      </c>
      <c r="F46" s="59">
        <f>IF(ISBLANK(E46)," - ",IF(G46=0,E46,E46+G46-1))</f>
        <v>45238</v>
      </c>
      <c r="G46" s="41">
        <v>3</v>
      </c>
      <c r="H46" s="42">
        <v>0</v>
      </c>
      <c r="I46" s="43">
        <f>IF(OR(F46=0,E46=0)," - ",NETWORKDAYS(E46,F46))</f>
        <v>3</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8" x14ac:dyDescent="0.2">
      <c r="A4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47" s="75" t="s">
        <v>175</v>
      </c>
      <c r="C47" s="40" t="s">
        <v>153</v>
      </c>
      <c r="D47" s="76"/>
      <c r="E47" s="58">
        <f>F46+1</f>
        <v>45239</v>
      </c>
      <c r="F47" s="59">
        <f>IF(ISBLANK(E47)," - ",IF(G47=0,E47,E47+G47-1))</f>
        <v>45240</v>
      </c>
      <c r="G47" s="41">
        <v>2</v>
      </c>
      <c r="H47" s="42">
        <v>0</v>
      </c>
      <c r="I47" s="43">
        <f>IF(OR(F47=0,E47=0)," - ",NETWORKDAYS(E47,F47))</f>
        <v>2</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24" x14ac:dyDescent="0.2">
      <c r="A4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48" s="75" t="s">
        <v>176</v>
      </c>
      <c r="C48" s="40" t="s">
        <v>153</v>
      </c>
      <c r="D48" s="76"/>
      <c r="E48" s="58">
        <f>F47+3</f>
        <v>45243</v>
      </c>
      <c r="F48" s="59">
        <f>IF(ISBLANK(E48)," - ",IF(G48=0,E48,E48+G48-1))</f>
        <v>45245</v>
      </c>
      <c r="G48" s="41">
        <v>3</v>
      </c>
      <c r="H48" s="42">
        <v>0</v>
      </c>
      <c r="I48" s="43">
        <f>IF(OR(F48=0,E48=0)," - ",NETWORKDAYS(E48,F48))</f>
        <v>3</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24" x14ac:dyDescent="0.2">
      <c r="A4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5.6</v>
      </c>
      <c r="B49" s="75" t="s">
        <v>177</v>
      </c>
      <c r="C49" s="40" t="s">
        <v>134</v>
      </c>
      <c r="D49" s="76"/>
      <c r="E49" s="58">
        <f>F47+3</f>
        <v>45243</v>
      </c>
      <c r="F49" s="59">
        <f t="shared" ref="F49" si="26">IF(ISBLANK(E49)," - ",IF(G49=0,E49,E49+G49-1))</f>
        <v>45245</v>
      </c>
      <c r="G49" s="41">
        <v>3</v>
      </c>
      <c r="H49" s="42">
        <v>0</v>
      </c>
      <c r="I49" s="43">
        <f t="shared" ref="I49" si="27">IF(OR(F49=0,E49=0)," - ",NETWORKDAYS(E49,F49))</f>
        <v>3</v>
      </c>
      <c r="J49" s="56"/>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18" x14ac:dyDescent="0.2">
      <c r="A50"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5.7</v>
      </c>
      <c r="B50" s="75" t="s">
        <v>183</v>
      </c>
      <c r="C50" s="40" t="s">
        <v>134</v>
      </c>
      <c r="D50" s="76"/>
      <c r="E50" s="58">
        <f>F49+1</f>
        <v>45246</v>
      </c>
      <c r="F50" s="59">
        <f>IF(ISBLANK(E50)," - ",IF(G50=0,E50,E50+G50-1))</f>
        <v>45246</v>
      </c>
      <c r="G50" s="41">
        <v>1</v>
      </c>
      <c r="H50" s="42">
        <v>0</v>
      </c>
      <c r="I50" s="43">
        <f>IF(OR(F50=0,E50=0)," - ",NETWORKDAYS(E50,F50))</f>
        <v>1</v>
      </c>
      <c r="J50" s="56"/>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8" x14ac:dyDescent="0.2">
      <c r="A5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5.8</v>
      </c>
      <c r="B51" s="75" t="s">
        <v>178</v>
      </c>
      <c r="C51" s="40" t="s">
        <v>134</v>
      </c>
      <c r="D51" s="76"/>
      <c r="E51" s="58">
        <f>F50+1</f>
        <v>45247</v>
      </c>
      <c r="F51" s="59">
        <f>IF(ISBLANK(E51)," - ",IF(G51=0,E51,E51+G51-1))</f>
        <v>45247</v>
      </c>
      <c r="G51" s="41">
        <v>1</v>
      </c>
      <c r="H51" s="42">
        <v>0</v>
      </c>
      <c r="I51" s="43">
        <f>IF(OR(F51=0,E51=0)," - ",NETWORKDAYS(E51,F51))</f>
        <v>1</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34" customFormat="1" ht="18" x14ac:dyDescent="0.2">
      <c r="A52" s="32" t="str">
        <f>IF(ISERROR(VALUE(SUBSTITUTE(prevWBS,".",""))),"1",IF(ISERROR(FIND("`",SUBSTITUTE(prevWBS,".","`",1))),TEXT(VALUE(prevWBS)+1,"#"),TEXT(VALUE(LEFT(prevWBS,FIND("`",SUBSTITUTE(prevWBS,".","`",1))-1))+1,"#")))</f>
        <v>6</v>
      </c>
      <c r="B52" s="33" t="s">
        <v>184</v>
      </c>
      <c r="D52" s="35"/>
      <c r="E52" s="60">
        <f>F43+3</f>
        <v>45250</v>
      </c>
      <c r="F52" s="60">
        <f t="shared" ref="F52" si="28">IF(ISBLANK(E52)," - ",IF(G52=0,E52,E52+G52-1))</f>
        <v>45254</v>
      </c>
      <c r="G52" s="36">
        <v>5</v>
      </c>
      <c r="H52" s="37"/>
      <c r="I52" s="38">
        <f t="shared" ref="I52" si="29">IF(OR(F52=0,E52=0)," - ",NETWORKDAYS(E52,F52))</f>
        <v>5</v>
      </c>
      <c r="J52" s="57"/>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row>
    <row r="53" spans="1:66" s="40" customFormat="1" ht="18" x14ac:dyDescent="0.2">
      <c r="A5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3" s="75" t="s">
        <v>185</v>
      </c>
      <c r="C53" s="40" t="s">
        <v>134</v>
      </c>
      <c r="D53" s="76"/>
      <c r="E53" s="58">
        <f>E52</f>
        <v>45250</v>
      </c>
      <c r="F53" s="59">
        <f>IF(ISBLANK(E53)," - ",IF(G53=0,E53,E53+G53-1))</f>
        <v>45251</v>
      </c>
      <c r="G53" s="41">
        <v>2</v>
      </c>
      <c r="H53" s="42">
        <v>0</v>
      </c>
      <c r="I53" s="43">
        <f>IF(OR(F53=0,E53=0)," - ",NETWORKDAYS(E53,F53))</f>
        <v>2</v>
      </c>
      <c r="J53" s="56"/>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40" customFormat="1" ht="18" x14ac:dyDescent="0.2">
      <c r="A5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4" s="75" t="s">
        <v>186</v>
      </c>
      <c r="C54" s="40" t="s">
        <v>134</v>
      </c>
      <c r="D54" s="76"/>
      <c r="E54" s="58">
        <f>F53+1</f>
        <v>45252</v>
      </c>
      <c r="F54" s="59">
        <f t="shared" ref="F54" si="30">IF(ISBLANK(E54)," - ",IF(G54=0,E54,E54+G54-1))</f>
        <v>45252</v>
      </c>
      <c r="G54" s="41">
        <v>1</v>
      </c>
      <c r="H54" s="42">
        <v>0</v>
      </c>
      <c r="I54" s="43">
        <f t="shared" ref="I54" si="31">IF(OR(F54=0,E54=0)," - ",NETWORKDAYS(E54,F54))</f>
        <v>1</v>
      </c>
      <c r="J54" s="56"/>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row>
    <row r="55" spans="1:66" s="40" customFormat="1" ht="18" x14ac:dyDescent="0.2">
      <c r="A5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5" s="75" t="s">
        <v>187</v>
      </c>
      <c r="C55" s="40" t="s">
        <v>188</v>
      </c>
      <c r="D55" s="76"/>
      <c r="E55" s="58">
        <f>F54+1</f>
        <v>45253</v>
      </c>
      <c r="F55" s="59">
        <f>IF(ISBLANK(E55)," - ",IF(G55=0,E55,E55+G55-1))</f>
        <v>45253</v>
      </c>
      <c r="G55" s="41">
        <v>1</v>
      </c>
      <c r="H55" s="42">
        <v>0</v>
      </c>
      <c r="I55" s="43">
        <f>IF(OR(F55=0,E55=0)," - ",NETWORKDAYS(E55,F55))</f>
        <v>1</v>
      </c>
      <c r="J55" s="56"/>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row r="56" spans="1:66" s="40" customFormat="1" ht="18" x14ac:dyDescent="0.2">
      <c r="A5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6" s="75" t="s">
        <v>189</v>
      </c>
      <c r="C56" s="40" t="s">
        <v>134</v>
      </c>
      <c r="D56" s="76"/>
      <c r="E56" s="58">
        <f>F55+1</f>
        <v>45254</v>
      </c>
      <c r="F56" s="59">
        <f>IF(ISBLANK(E56)," - ",IF(G56=0,E56,E56+G56-1))</f>
        <v>45254</v>
      </c>
      <c r="G56" s="41">
        <v>1</v>
      </c>
      <c r="H56" s="42">
        <v>0</v>
      </c>
      <c r="I56" s="43">
        <f>IF(OR(F56=0,E56=0)," - ",NETWORKDAYS(E56,F56))</f>
        <v>1</v>
      </c>
      <c r="J56" s="56"/>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row>
    <row r="57" spans="1:66" s="40" customFormat="1" ht="18" x14ac:dyDescent="0.2">
      <c r="A5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57" s="75" t="s">
        <v>190</v>
      </c>
      <c r="C57" s="40" t="s">
        <v>134</v>
      </c>
      <c r="D57" s="76"/>
      <c r="E57" s="58">
        <f>F55+1</f>
        <v>45254</v>
      </c>
      <c r="F57" s="59">
        <f>IF(ISBLANK(E57)," - ",IF(G57=0,E57,E57+G57-1))</f>
        <v>45254</v>
      </c>
      <c r="G57" s="41">
        <v>1</v>
      </c>
      <c r="H57" s="42">
        <v>0</v>
      </c>
      <c r="I57" s="43">
        <f>IF(OR(F57=0,E57=0)," - ",NETWORKDAYS(E57,F57))</f>
        <v>1</v>
      </c>
      <c r="J57" s="56"/>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3 H23:H28 H15:H21 H37:H41 H48:H51">
    <cfRule type="dataBar" priority="7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4" priority="119">
      <formula>K$6=TODAY()</formula>
    </cfRule>
  </conditionalFormatting>
  <conditionalFormatting sqref="K8:BN13 K15:BN57">
    <cfRule type="expression" dxfId="13" priority="122">
      <formula>AND($E8&lt;=K$6,ROUNDDOWN(($F8-$E8+1)*$H8,0)+$E8-1&gt;=K$6)</formula>
    </cfRule>
    <cfRule type="expression" dxfId="12" priority="123">
      <formula>AND(NOT(ISBLANK($E8)),$E8&lt;=K$6,$F8&gt;=K$6)</formula>
    </cfRule>
  </conditionalFormatting>
  <conditionalFormatting sqref="K6:BN13 K23:BN28 K15:BN21 K37:BN41 K48:BN51">
    <cfRule type="expression" dxfId="11" priority="82">
      <formula>K$6=TODAY()</formula>
    </cfRule>
  </conditionalFormatting>
  <conditionalFormatting sqref="H14">
    <cfRule type="dataBar" priority="71">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10" priority="73">
      <formula>AND($E14&lt;=K$6,ROUNDDOWN(($F14-$E14+1)*$H14,0)+$E14-1&gt;=K$6)</formula>
    </cfRule>
    <cfRule type="expression" dxfId="9" priority="74">
      <formula>AND(NOT(ISBLANK($E14)),$E14&lt;=K$6,$F14&gt;=K$6)</formula>
    </cfRule>
  </conditionalFormatting>
  <conditionalFormatting sqref="K14:BN14">
    <cfRule type="expression" dxfId="8" priority="72">
      <formula>K$6=TODAY()</formula>
    </cfRule>
  </conditionalFormatting>
  <conditionalFormatting sqref="H29">
    <cfRule type="dataBar" priority="63">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29:BN29">
    <cfRule type="expression" dxfId="7" priority="64">
      <formula>K$6=TODAY()</formula>
    </cfRule>
  </conditionalFormatting>
  <conditionalFormatting sqref="H22">
    <cfRule type="dataBar" priority="59">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2:BN22">
    <cfRule type="expression" dxfId="6" priority="60">
      <formula>K$6=TODAY()</formula>
    </cfRule>
  </conditionalFormatting>
  <conditionalFormatting sqref="H30">
    <cfRule type="dataBar" priority="55">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0:BN30">
    <cfRule type="expression" dxfId="5" priority="56">
      <formula>K$6=TODAY()</formula>
    </cfRule>
  </conditionalFormatting>
  <conditionalFormatting sqref="H31:H36">
    <cfRule type="dataBar" priority="51">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1:BN36">
    <cfRule type="expression" dxfId="4" priority="52">
      <formula>K$6=TODAY()</formula>
    </cfRule>
  </conditionalFormatting>
  <conditionalFormatting sqref="H42">
    <cfRule type="dataBar" priority="35">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2:BN42">
    <cfRule type="expression" dxfId="3" priority="36">
      <formula>K$6=TODAY()</formula>
    </cfRule>
  </conditionalFormatting>
  <conditionalFormatting sqref="H43:H47">
    <cfRule type="dataBar" priority="23">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43:BN47">
    <cfRule type="expression" dxfId="2" priority="24">
      <formula>K$6=TODAY()</formula>
    </cfRule>
  </conditionalFormatting>
  <conditionalFormatting sqref="H57">
    <cfRule type="dataBar" priority="3">
      <dataBar>
        <cfvo type="num" val="0"/>
        <cfvo type="num" val="1"/>
        <color theme="0" tint="-0.34998626667073579"/>
      </dataBar>
      <extLst>
        <ext xmlns:x14="http://schemas.microsoft.com/office/spreadsheetml/2009/9/main" uri="{B025F937-C7B1-47D3-B67F-A62EFF666E3E}">
          <x14:id>{6DBBCF31-E55C-4294-8FCB-F0FA362C5C95}</x14:id>
        </ext>
      </extLst>
    </cfRule>
  </conditionalFormatting>
  <conditionalFormatting sqref="K57:BN57">
    <cfRule type="expression" dxfId="1" priority="4">
      <formula>K$6=TODAY()</formula>
    </cfRule>
  </conditionalFormatting>
  <conditionalFormatting sqref="H52:H56">
    <cfRule type="dataBar" priority="1">
      <dataBar>
        <cfvo type="num" val="0"/>
        <cfvo type="num" val="1"/>
        <color theme="0" tint="-0.34998626667073579"/>
      </dataBar>
      <extLst>
        <ext xmlns:x14="http://schemas.microsoft.com/office/spreadsheetml/2009/9/main" uri="{B025F937-C7B1-47D3-B67F-A62EFF666E3E}">
          <x14:id>{64B6C333-2C16-4864-8114-3AB7CB8DBBAB}</x14:id>
        </ext>
      </extLst>
    </cfRule>
  </conditionalFormatting>
  <conditionalFormatting sqref="K52:BN5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G25:H25 H23 H24 G26:H26" unlockedFormula="1"/>
    <ignoredError sqref="A23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H23:H28 H15:H21 H37:H41 H48:H51</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H31:H36</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H43:H47</xm:sqref>
        </x14:conditionalFormatting>
        <x14:conditionalFormatting xmlns:xm="http://schemas.microsoft.com/office/excel/2006/main">
          <x14:cfRule type="dataBar" id="{6DBBCF31-E55C-4294-8FCB-F0FA362C5C95}">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64B6C333-2C16-4864-8114-3AB7CB8DBBAB}">
            <x14:dataBar minLength="0" maxLength="100" gradient="0">
              <x14:cfvo type="num">
                <xm:f>0</xm:f>
              </x14:cfvo>
              <x14:cfvo type="num">
                <xm:f>1</xm:f>
              </x14:cfvo>
              <x14:negativeFillColor rgb="FFFF0000"/>
              <x14:axisColor rgb="FF000000"/>
            </x14:dataBar>
          </x14:cfRule>
          <xm:sqref>H52:H56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116</v>
      </c>
      <c r="B1" s="25"/>
    </row>
    <row r="2" spans="1:3" ht="14.25" x14ac:dyDescent="0.2">
      <c r="A2" s="84" t="s">
        <v>46</v>
      </c>
      <c r="B2" s="3"/>
    </row>
    <row r="3" spans="1:3" x14ac:dyDescent="0.2">
      <c r="B3" s="3"/>
    </row>
    <row r="4" spans="1:3" ht="18" x14ac:dyDescent="0.25">
      <c r="A4" s="79" t="s">
        <v>83</v>
      </c>
      <c r="B4" s="16"/>
    </row>
    <row r="5" spans="1:3" ht="57" x14ac:dyDescent="0.2">
      <c r="B5" s="85" t="s">
        <v>72</v>
      </c>
    </row>
    <row r="7" spans="1:3" ht="28.5" x14ac:dyDescent="0.2">
      <c r="B7" s="85" t="s">
        <v>84</v>
      </c>
    </row>
    <row r="9" spans="1:3" ht="14.25" x14ac:dyDescent="0.2">
      <c r="B9" s="84" t="s">
        <v>58</v>
      </c>
    </row>
    <row r="11" spans="1:3" ht="28.5" x14ac:dyDescent="0.2">
      <c r="B11" s="83" t="s">
        <v>59</v>
      </c>
    </row>
    <row r="13" spans="1:3" ht="18" x14ac:dyDescent="0.25">
      <c r="A13" s="120" t="s">
        <v>3</v>
      </c>
      <c r="B13" s="120"/>
    </row>
    <row r="15" spans="1:3" s="80" customFormat="1" ht="18" x14ac:dyDescent="0.2">
      <c r="A15" s="87"/>
      <c r="B15" s="86" t="s">
        <v>75</v>
      </c>
    </row>
    <row r="16" spans="1:3" s="80" customFormat="1" ht="18" x14ac:dyDescent="0.2">
      <c r="A16" s="87"/>
      <c r="B16" s="86" t="s">
        <v>73</v>
      </c>
      <c r="C16" s="82" t="s">
        <v>2</v>
      </c>
    </row>
    <row r="17" spans="1:3" ht="18" x14ac:dyDescent="0.25">
      <c r="A17" s="88"/>
      <c r="B17" s="86" t="s">
        <v>77</v>
      </c>
    </row>
    <row r="18" spans="1:3" ht="18" x14ac:dyDescent="0.25">
      <c r="A18" s="88"/>
      <c r="B18" s="86" t="s">
        <v>85</v>
      </c>
    </row>
    <row r="19" spans="1:3" ht="18" x14ac:dyDescent="0.25">
      <c r="A19" s="88"/>
      <c r="B19" s="86" t="s">
        <v>86</v>
      </c>
    </row>
    <row r="20" spans="1:3" s="80" customFormat="1" ht="18" x14ac:dyDescent="0.2">
      <c r="A20" s="87"/>
      <c r="B20" s="86" t="s">
        <v>74</v>
      </c>
      <c r="C20" s="81" t="s">
        <v>1</v>
      </c>
    </row>
    <row r="21" spans="1:3" ht="18" x14ac:dyDescent="0.25">
      <c r="A21" s="88"/>
      <c r="B21" s="86" t="s">
        <v>76</v>
      </c>
    </row>
    <row r="22" spans="1:3" ht="18" x14ac:dyDescent="0.25">
      <c r="A22" s="88"/>
      <c r="B22" s="89" t="s">
        <v>78</v>
      </c>
    </row>
    <row r="23" spans="1:3" ht="18" x14ac:dyDescent="0.25">
      <c r="A23" s="88"/>
      <c r="B23" s="4"/>
    </row>
    <row r="24" spans="1:3" ht="18" x14ac:dyDescent="0.25">
      <c r="A24" s="120" t="s">
        <v>79</v>
      </c>
      <c r="B24" s="120"/>
    </row>
    <row r="25" spans="1:3" ht="43.5" x14ac:dyDescent="0.25">
      <c r="A25" s="88"/>
      <c r="B25" s="86" t="s">
        <v>87</v>
      </c>
    </row>
    <row r="26" spans="1:3" ht="18" x14ac:dyDescent="0.25">
      <c r="A26" s="88"/>
      <c r="B26" s="86"/>
    </row>
    <row r="27" spans="1:3" ht="18" x14ac:dyDescent="0.25">
      <c r="A27" s="88"/>
      <c r="B27" s="103" t="s">
        <v>91</v>
      </c>
    </row>
    <row r="28" spans="1:3" ht="18" x14ac:dyDescent="0.25">
      <c r="A28" s="88"/>
      <c r="B28" s="86" t="s">
        <v>80</v>
      </c>
    </row>
    <row r="29" spans="1:3" ht="28.5" x14ac:dyDescent="0.25">
      <c r="A29" s="88"/>
      <c r="B29" s="86" t="s">
        <v>82</v>
      </c>
    </row>
    <row r="30" spans="1:3" ht="18" x14ac:dyDescent="0.25">
      <c r="A30" s="88"/>
      <c r="B30" s="86"/>
    </row>
    <row r="31" spans="1:3" ht="18" x14ac:dyDescent="0.25">
      <c r="A31" s="88"/>
      <c r="B31" s="103" t="s">
        <v>88</v>
      </c>
    </row>
    <row r="32" spans="1:3" ht="18" x14ac:dyDescent="0.25">
      <c r="A32" s="88"/>
      <c r="B32" s="86" t="s">
        <v>81</v>
      </c>
    </row>
    <row r="33" spans="1:2" ht="18" x14ac:dyDescent="0.25">
      <c r="A33" s="88"/>
      <c r="B33" s="86" t="s">
        <v>89</v>
      </c>
    </row>
    <row r="34" spans="1:2" ht="18" x14ac:dyDescent="0.25">
      <c r="A34" s="88"/>
      <c r="B34" s="4"/>
    </row>
    <row r="35" spans="1:2" ht="28.5" x14ac:dyDescent="0.25">
      <c r="A35" s="88"/>
      <c r="B35" s="86" t="s">
        <v>126</v>
      </c>
    </row>
    <row r="36" spans="1:2" ht="18" x14ac:dyDescent="0.25">
      <c r="A36" s="88"/>
      <c r="B36" s="90" t="s">
        <v>90</v>
      </c>
    </row>
    <row r="37" spans="1:2" ht="18" x14ac:dyDescent="0.25">
      <c r="A37" s="88"/>
      <c r="B37" s="4"/>
    </row>
    <row r="38" spans="1:2" ht="18" x14ac:dyDescent="0.25">
      <c r="A38" s="120" t="s">
        <v>8</v>
      </c>
      <c r="B38" s="120"/>
    </row>
    <row r="39" spans="1:2" ht="28.5" x14ac:dyDescent="0.2">
      <c r="B39" s="86" t="s">
        <v>93</v>
      </c>
    </row>
    <row r="41" spans="1:2" ht="14.25" x14ac:dyDescent="0.2">
      <c r="B41" s="86" t="s">
        <v>94</v>
      </c>
    </row>
    <row r="43" spans="1:2" ht="28.5" x14ac:dyDescent="0.2">
      <c r="B43" s="86" t="s">
        <v>92</v>
      </c>
    </row>
    <row r="45" spans="1:2" ht="28.5" x14ac:dyDescent="0.2">
      <c r="B45" s="86" t="s">
        <v>95</v>
      </c>
    </row>
    <row r="46" spans="1:2" x14ac:dyDescent="0.2">
      <c r="B46" s="11"/>
    </row>
    <row r="47" spans="1:2" ht="28.5" x14ac:dyDescent="0.2">
      <c r="B47" s="86" t="s">
        <v>96</v>
      </c>
    </row>
    <row r="49" spans="1:2" ht="18" x14ac:dyDescent="0.25">
      <c r="A49" s="120" t="s">
        <v>6</v>
      </c>
      <c r="B49" s="120"/>
    </row>
    <row r="50" spans="1:2" ht="28.5" x14ac:dyDescent="0.2">
      <c r="B50" s="86" t="s">
        <v>127</v>
      </c>
    </row>
    <row r="52" spans="1:2" ht="14.25" x14ac:dyDescent="0.2">
      <c r="A52" s="91" t="s">
        <v>9</v>
      </c>
      <c r="B52" s="86" t="s">
        <v>10</v>
      </c>
    </row>
    <row r="53" spans="1:2" ht="14.25" x14ac:dyDescent="0.2">
      <c r="A53" s="91" t="s">
        <v>11</v>
      </c>
      <c r="B53" s="86" t="s">
        <v>12</v>
      </c>
    </row>
    <row r="54" spans="1:2" ht="14.25" x14ac:dyDescent="0.2">
      <c r="A54" s="91" t="s">
        <v>13</v>
      </c>
      <c r="B54" s="86" t="s">
        <v>14</v>
      </c>
    </row>
    <row r="55" spans="1:2" ht="28.5" x14ac:dyDescent="0.2">
      <c r="A55" s="83"/>
      <c r="B55" s="86" t="s">
        <v>97</v>
      </c>
    </row>
    <row r="56" spans="1:2" ht="28.5" x14ac:dyDescent="0.2">
      <c r="A56" s="83"/>
      <c r="B56" s="86" t="s">
        <v>98</v>
      </c>
    </row>
    <row r="57" spans="1:2" ht="14.25" x14ac:dyDescent="0.2">
      <c r="A57" s="91" t="s">
        <v>15</v>
      </c>
      <c r="B57" s="86" t="s">
        <v>16</v>
      </c>
    </row>
    <row r="58" spans="1:2" ht="14.25" x14ac:dyDescent="0.2">
      <c r="A58" s="83"/>
      <c r="B58" s="86" t="s">
        <v>99</v>
      </c>
    </row>
    <row r="59" spans="1:2" ht="14.25" x14ac:dyDescent="0.2">
      <c r="A59" s="83"/>
      <c r="B59" s="86" t="s">
        <v>100</v>
      </c>
    </row>
    <row r="60" spans="1:2" ht="14.25" x14ac:dyDescent="0.2">
      <c r="A60" s="91" t="s">
        <v>17</v>
      </c>
      <c r="B60" s="86" t="s">
        <v>18</v>
      </c>
    </row>
    <row r="61" spans="1:2" ht="28.5" x14ac:dyDescent="0.2">
      <c r="A61" s="83"/>
      <c r="B61" s="86" t="s">
        <v>101</v>
      </c>
    </row>
    <row r="62" spans="1:2" ht="14.25" x14ac:dyDescent="0.2">
      <c r="A62" s="91" t="s">
        <v>102</v>
      </c>
      <c r="B62" s="86" t="s">
        <v>103</v>
      </c>
    </row>
    <row r="63" spans="1:2" ht="14.25" x14ac:dyDescent="0.2">
      <c r="A63" s="92"/>
      <c r="B63" s="86" t="s">
        <v>104</v>
      </c>
    </row>
    <row r="64" spans="1:2" x14ac:dyDescent="0.2">
      <c r="B64" s="5"/>
    </row>
    <row r="65" spans="1:2" ht="18" x14ac:dyDescent="0.25">
      <c r="A65" s="120" t="s">
        <v>7</v>
      </c>
      <c r="B65" s="120"/>
    </row>
    <row r="66" spans="1:2" ht="42.75" x14ac:dyDescent="0.2">
      <c r="B66" s="86" t="s">
        <v>105</v>
      </c>
    </row>
    <row r="68" spans="1:2" ht="18" x14ac:dyDescent="0.25">
      <c r="A68" s="120" t="s">
        <v>4</v>
      </c>
      <c r="B68" s="120"/>
    </row>
    <row r="69" spans="1:2" ht="15" x14ac:dyDescent="0.25">
      <c r="A69" s="98" t="s">
        <v>5</v>
      </c>
      <c r="B69" s="99" t="s">
        <v>106</v>
      </c>
    </row>
    <row r="70" spans="1:2" ht="28.5" x14ac:dyDescent="0.2">
      <c r="A70" s="92"/>
      <c r="B70" s="97" t="s">
        <v>108</v>
      </c>
    </row>
    <row r="71" spans="1:2" ht="14.25" x14ac:dyDescent="0.2">
      <c r="A71" s="92"/>
      <c r="B71" s="93"/>
    </row>
    <row r="72" spans="1:2" ht="15" x14ac:dyDescent="0.25">
      <c r="A72" s="98" t="s">
        <v>5</v>
      </c>
      <c r="B72" s="99" t="s">
        <v>125</v>
      </c>
    </row>
    <row r="73" spans="1:2" ht="28.5" x14ac:dyDescent="0.2">
      <c r="A73" s="92"/>
      <c r="B73" s="97" t="s">
        <v>129</v>
      </c>
    </row>
    <row r="74" spans="1:2" ht="14.25" x14ac:dyDescent="0.2">
      <c r="A74" s="92"/>
      <c r="B74" s="93"/>
    </row>
    <row r="75" spans="1:2" ht="15" x14ac:dyDescent="0.25">
      <c r="A75" s="98" t="s">
        <v>5</v>
      </c>
      <c r="B75" s="101" t="s">
        <v>111</v>
      </c>
    </row>
    <row r="76" spans="1:2" ht="42.75" x14ac:dyDescent="0.2">
      <c r="A76" s="92"/>
      <c r="B76" s="85" t="s">
        <v>128</v>
      </c>
    </row>
    <row r="77" spans="1:2" ht="14.25" x14ac:dyDescent="0.2">
      <c r="A77" s="92"/>
      <c r="B77" s="92"/>
    </row>
    <row r="78" spans="1:2" ht="15" x14ac:dyDescent="0.25">
      <c r="A78" s="98" t="s">
        <v>5</v>
      </c>
      <c r="B78" s="101" t="s">
        <v>117</v>
      </c>
    </row>
    <row r="79" spans="1:2" ht="28.5" x14ac:dyDescent="0.2">
      <c r="A79" s="92"/>
      <c r="B79" s="85" t="s">
        <v>112</v>
      </c>
    </row>
    <row r="80" spans="1:2" ht="14.25" x14ac:dyDescent="0.2">
      <c r="A80" s="92"/>
      <c r="B80" s="92"/>
    </row>
    <row r="81" spans="1:2" ht="15" x14ac:dyDescent="0.25">
      <c r="A81" s="98" t="s">
        <v>5</v>
      </c>
      <c r="B81" s="101" t="s">
        <v>118</v>
      </c>
    </row>
    <row r="82" spans="1:2" ht="14.25" x14ac:dyDescent="0.2">
      <c r="A82" s="92"/>
      <c r="B82" s="96" t="s">
        <v>113</v>
      </c>
    </row>
    <row r="83" spans="1:2" ht="14.25" x14ac:dyDescent="0.2">
      <c r="A83" s="92"/>
      <c r="B83" s="96" t="s">
        <v>114</v>
      </c>
    </row>
    <row r="84" spans="1:2" ht="14.25" x14ac:dyDescent="0.2">
      <c r="A84" s="92"/>
      <c r="B84" s="96" t="s">
        <v>115</v>
      </c>
    </row>
    <row r="85" spans="1:2" ht="15" x14ac:dyDescent="0.25">
      <c r="A85" s="92"/>
      <c r="B85" s="95"/>
    </row>
    <row r="86" spans="1:2" ht="15" x14ac:dyDescent="0.25">
      <c r="A86" s="98" t="s">
        <v>5</v>
      </c>
      <c r="B86" s="101" t="s">
        <v>119</v>
      </c>
    </row>
    <row r="87" spans="1:2" ht="42.75" x14ac:dyDescent="0.2">
      <c r="A87" s="92"/>
      <c r="B87" s="85" t="s">
        <v>107</v>
      </c>
    </row>
    <row r="88" spans="1:2" ht="14.25" x14ac:dyDescent="0.2">
      <c r="A88" s="92"/>
      <c r="B88" s="94" t="s">
        <v>109</v>
      </c>
    </row>
    <row r="89" spans="1:2" ht="57" x14ac:dyDescent="0.2">
      <c r="A89" s="92"/>
      <c r="B89" s="100" t="s">
        <v>110</v>
      </c>
    </row>
    <row r="90" spans="1:2" ht="14.25" x14ac:dyDescent="0.2">
      <c r="A90" s="92"/>
      <c r="B90" s="92"/>
    </row>
    <row r="91" spans="1:2" ht="15" x14ac:dyDescent="0.25">
      <c r="A91" s="98" t="s">
        <v>5</v>
      </c>
      <c r="B91" s="101" t="s">
        <v>120</v>
      </c>
    </row>
    <row r="92" spans="1:2" ht="28.5" x14ac:dyDescent="0.2">
      <c r="A92" s="83"/>
      <c r="B92" s="96"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Geizka Ruicosta</cp:lastModifiedBy>
  <cp:lastPrinted>2018-02-12T20:25:38Z</cp:lastPrinted>
  <dcterms:created xsi:type="dcterms:W3CDTF">2010-06-09T16:05:03Z</dcterms:created>
  <dcterms:modified xsi:type="dcterms:W3CDTF">2023-10-13T07:59:48Z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