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C25C9723-2161-420A-98C5-EF94ACEE1DB9}" xr6:coauthVersionLast="47" xr6:coauthVersionMax="47" xr10:uidLastSave="{00000000-0000-0000-0000-000000000000}"/>
  <bookViews>
    <workbookView xWindow="-120" yWindow="-120" windowWidth="29040" windowHeight="15840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2" i="10" l="1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<sst xmlns="http://schemas.openxmlformats.org/spreadsheetml/2006/main" count="1192" uniqueCount="407">
  <si>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</si>
  <si>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</si>
  <si>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</si>
  <si>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</si>
  <si>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</si>
  <si>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</si>
  <si>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</si>
  <si>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</si>
  <si>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</si>
  <si>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</si>
  <si>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</si>
  <si>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</si>
  <si>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</si>
  <si>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</si>
  <si>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</si>
  <si>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</si>
  <si>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</si>
  <si>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</si>
  <si>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</si>
  <si>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</si>
  <si>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</si>
  <si>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</si>
  <si>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</si>
  <si>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</si>
  <si>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</si>
  <si>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</si>
  <si>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</si>
  <si>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</si>
  <si>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</si>
  <si>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</si>
  <si>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</si>
  <si>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</si>
  <si>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</si>
  <si>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</si>
  <si>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</si>
  <si>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</si>
  <si>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</si>
  <si>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</si>
  <si>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</si>
  <si>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</si>
  <si>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</si>
  <si>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</si>
  <si>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</si>
  <si>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</si>
  <si>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</si>
  <si>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</si>
  <si>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</si>
  <si>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</si>
  <si>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</si>
  <si>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</si>
  <si>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</si>
  <si>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</si>
  <si>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</si>
  <si>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</si>
  <si>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</si>
  <si>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</si>
  <si>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</si>
  <si>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</si>
  <si>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</si>
  <si>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</si>
  <si>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</si>
  <si>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</si>
  <si>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</si>
  <si>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</si>
  <si>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</si>
  <si>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</si>
  <si>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</si>
  <si>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</si>
  <si>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</si>
  <si>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</si>
  <si>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</si>
  <si>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</si>
  <si>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</si>
  <si>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</si>
  <si>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</si>
  <si>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</si>
  <si>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</si>
  <si>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</si>
  <si>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</si>
  <si>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</si>
  <si>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</si>
  <si>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</si>
  <si>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</si>
  <si>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</si>
  <si>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</si>
  <si>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</si>
  <si>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</si>
  <si>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</si>
  <si>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</si>
  <si>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</si>
  <si>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</si>
  <si>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</si>
  <si>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</si>
  <si>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</si>
  <si>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</si>
  <si>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</si>
  <si>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</si>
  <si>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</si>
  <si>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</si>
  <si>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</si>
  <si>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</si>
  <si>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</si>
  <si>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</si>
  <si>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</si>
  <si>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</si>
  <si>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</si>
  <si>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</si>
  <si>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</si>
  <si>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</si>
  <si>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</si>
  <si>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</si>
  <si>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</si>
  <si>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</si>
  <si>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</si>
  <si>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</si>
  <si>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</si>
  <si>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</si>
  <si>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</si>
  <si>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</si>
  <si>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</si>
  <si>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</si>
  <si>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</si>
  <si>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</si>
  <si>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</si>
  <si>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</si>
  <si>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</si>
  <si>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</si>
  <si>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</si>
  <si>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</si>
  <si>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</si>
  <si>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</si>
  <si>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</si>
  <si>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</si>
  <si>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</si>
  <si>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</si>
  <si>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</si>
  <si>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</si>
  <si>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</si>
  <si>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</si>
  <si>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</si>
  <si>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</si>
  <si>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</si>
  <si>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</si>
  <si>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</si>
  <si>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</si>
  <si>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</si>
  <si>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</si>
  <si>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</si>
  <si>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</si>
  <si>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</si>
  <si>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</si>
  <si>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</si>
  <si>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</si>
  <si>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</si>
  <si>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</si>
  <si>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</si>
  <si>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</si>
  <si>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</si>
  <si>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</si>
  <si>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</si>
  <si>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</si>
  <si>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</si>
  <si>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</si>
  <si>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</si>
  <si>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</si>
  <si>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</si>
  <si>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</si>
  <si>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</si>
  <si>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</si>
  <si>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</si>
  <si>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</si>
  <si>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</si>
  <si>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</si>
  <si>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</si>
  <si>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</si>
  <si>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</si>
  <si>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</si>
  <si>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</si>
  <si>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</si>
  <si>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</si>
  <si>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</si>
  <si>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</si>
  <si>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</si>
  <si>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</si>
  <si>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</si>
  <si>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</si>
  <si>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</si>
  <si>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</si>
  <si>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</si>
  <si>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</si>
  <si>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</si>
  <si>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</si>
  <si>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</si>
  <si>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</si>
  <si>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</si>
  <si>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</si>
  <si>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</si>
  <si>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</si>
  <si>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</si>
  <si>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</si>
  <si>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</si>
  <si>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</si>
  <si>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</si>
  <si>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</si>
  <si>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</si>
  <si>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</si>
  <si>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</si>
  <si>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</si>
  <si>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</si>
  <si>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</si>
  <si>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</si>
  <si>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</si>
  <si>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</si>
  <si>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</si>
  <si>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</si>
  <si>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</si>
  <si>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</si>
  <si>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</si>
  <si>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</si>
  <si>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</si>
  <si>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</si>
  <si>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</si>
  <si>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</si>
  <si>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</si>
  <si>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</si>
  <si>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</si>
  <si>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</si>
  <si>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</si>
  <si>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</si>
  <si>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</si>
  <si>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</si>
  <si>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</si>
  <si>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</si>
  <si>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</si>
  <si>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</si>
  <si>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</si>
  <si>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</si>
  <si>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</si>
  <si>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</si>
  <si>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</si>
  <si>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</si>
  <si>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</si>
  <si>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</si>
  <si>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</si>
  <si>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</si>
  <si>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</si>
  <si>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</si>
  <si>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</si>
  <si>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</si>
  <si>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</si>
  <si>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</si>
  <si>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</si>
  <si>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</si>
  <si>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</si>
  <si>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</si>
  <si>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</si>
  <si>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</si>
  <si>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</si>
  <si>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</si>
  <si>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</si>
  <si>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</si>
  <si>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</si>
  <si>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</si>
  <si>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</si>
  <si>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</si>
  <si>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</si>
  <si>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</si>
  <si>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</si>
  <si>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</si>
  <si>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</si>
  <si>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</si>
  <si>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</si>
  <si>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</si>
  <si>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</si>
  <si>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</si>
  <si>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</si>
  <si>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</si>
  <si>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</si>
  <si>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</si>
  <si>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</si>
  <si>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</si>
  <si>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</si>
  <si>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</si>
  <si>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</si>
  <si>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</si>
  <si>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</si>
  <si>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</si>
  <si>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</si>
  <si>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</si>
  <si>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</si>
  <si>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</si>
  <si>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</si>
  <si>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</si>
  <si>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</si>
  <si>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</si>
  <si>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</si>
  <si>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</si>
  <si>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</si>
  <si>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</si>
  <si>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</si>
  <si>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</si>
  <si>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</si>
  <si>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</si>
  <si>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</si>
  <si>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</si>
  <si>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</si>
  <si>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</si>
  <si>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</si>
  <si>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</si>
  <si>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</si>
  <si>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</si>
  <si>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</si>
  <si>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</si>
  <si>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</si>
  <si>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</si>
  <si>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</si>
  <si>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</si>
  <si>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</si>
  <si>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</si>
  <si>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</si>
  <si>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</si>
  <si>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</si>
  <si>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</si>
  <si>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</si>
  <si>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</si>
  <si>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</si>
  <si>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</si>
  <si>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</si>
  <si>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</si>
  <si>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</si>
  <si>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</si>
  <si>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</si>
  <si>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</si>
  <si>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</si>
  <si>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</si>
  <si>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</si>
  <si>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</si>
  <si>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</si>
  <si>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</si>
  <si>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</si>
  <si>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</si>
  <si>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</si>
  <si>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</si>
  <si>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</si>
  <si>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</si>
  <si>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</si>
  <si>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</si>
  <si>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</si>
  <si>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</si>
  <si>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</si>
  <si>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</si>
  <si>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</si>
  <si>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</si>
  <si>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</si>
  <si>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</si>
  <si>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</si>
  <si>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</si>
  <si>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</si>
  <si>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</si>
  <si>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</si>
  <si>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</si>
  <si>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</si>
  <si>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</si>
  <si>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</si>
  <si>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</si>
  <si>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</si>
  <si>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</si>
  <si>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</si>
  <si>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</si>
  <si>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</si>
  <si>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</si>
  <si>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</si>
  <si>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</si>
  <si>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</si>
  <si>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</si>
  <si>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</si>
  <si>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</si>
  <si>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</si>
  <si>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</si>
  <si>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</si>
  <si>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</si>
  <si>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</si>
  <si>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</si>
  <si>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</si>
  <si>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</si>
  <si>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</si>
  <si>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</si>
  <si>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</si>
  <si>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</si>
  <si>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</si>
  <si>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</si>
  <si>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</si>
  <si>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</si>
  <si>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</si>
  <si>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Line_Source</t>
  </si>
  <si>
    <t>Line_Destination</t>
  </si>
  <si>
    <t>TL0T02</t>
  </si>
  <si>
    <t>A50T01</t>
  </si>
  <si>
    <t>A50T02</t>
  </si>
  <si>
    <t>1A</t>
  </si>
  <si>
    <t>2A</t>
  </si>
  <si>
    <t>3A</t>
  </si>
  <si>
    <t>4A</t>
  </si>
  <si>
    <t>5A</t>
  </si>
  <si>
    <t>AS100 Master1</t>
  </si>
  <si>
    <t>V1.72</t>
  </si>
  <si>
    <t>• Add Line_Source and Line_Destination for Phases IT generation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</si>
</sst>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7">
    <xf numFmtId="0" fontId="0" fillId="0" borderId="0"/>
    <xf numFmtId="0" fontId="4" fillId="0" borderId="0" applyBorder="0" applyProtection="0"/>
    <xf numFmtId="0" fontId="5" fillId="0" borderId="0"/>
    <xf numFmtId="0" fontId="6" fillId="0" borderId="0"/>
    <xf numFmtId="9" fontId="18" fillId="0" borderId="0" applyBorder="0" applyProtection="0"/>
    <xf numFmtId="0" fontId="3" fillId="0" borderId="0"/>
    <xf numFmtId="0" fontId="4" fillId="0" borderId="0" applyNumberFormat="0" applyBorder="0" applyProtection="0"/>
    <xf numFmtId="0" fontId="29" fillId="0" borderId="0" applyFill="0"/>
    <xf numFmtId="0" fontId="2" fillId="0" borderId="0"/>
    <xf numFmtId="9" fontId="5" fillId="0" borderId="0" applyFont="0" applyFill="0" applyBorder="0" applyAlignment="0" applyProtection="0"/>
    <xf numFmtId="0" fontId="31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26">
    <xf numFmtId="0" fontId="0" fillId="0" borderId="0" xfId="0"/>
    <xf numFmtId="0" fontId="7" fillId="2" borderId="0" xfId="2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0" fontId="7" fillId="2" borderId="0" xfId="2" applyFont="1" applyFill="1"/>
    <xf numFmtId="0" fontId="5" fillId="3" borderId="1" xfId="2" applyFill="1" applyBorder="1" applyAlignment="1">
      <alignment vertical="center"/>
    </xf>
    <xf numFmtId="0" fontId="8" fillId="3" borderId="2" xfId="2" applyFont="1" applyFill="1" applyBorder="1" applyAlignment="1">
      <alignment horizontal="right" vertical="center"/>
    </xf>
    <xf numFmtId="0" fontId="9" fillId="3" borderId="2" xfId="2" applyFont="1" applyFill="1" applyBorder="1" applyAlignment="1">
      <alignment horizontal="left" vertical="center"/>
    </xf>
    <xf numFmtId="0" fontId="7" fillId="3" borderId="3" xfId="2" applyFont="1" applyFill="1" applyBorder="1" applyAlignment="1">
      <alignment vertical="center"/>
    </xf>
    <xf numFmtId="0" fontId="10" fillId="3" borderId="2" xfId="2" applyFont="1" applyFill="1" applyBorder="1" applyAlignment="1">
      <alignment horizontal="right" vertical="center"/>
    </xf>
    <xf numFmtId="0" fontId="5" fillId="2" borderId="0" xfId="2" applyFill="1" applyAlignment="1">
      <alignment vertical="center"/>
    </xf>
    <xf numFmtId="0" fontId="5" fillId="3" borderId="4" xfId="2" applyFill="1" applyBorder="1" applyAlignment="1">
      <alignment vertical="center"/>
    </xf>
    <xf numFmtId="0" fontId="8" fillId="3" borderId="5" xfId="2" applyFont="1" applyFill="1" applyBorder="1" applyAlignment="1">
      <alignment horizontal="right" vertical="center"/>
    </xf>
    <xf numFmtId="0" fontId="9" fillId="3" borderId="5" xfId="2" applyFont="1" applyFill="1" applyBorder="1" applyAlignment="1">
      <alignment horizontal="left" vertical="center"/>
    </xf>
    <xf numFmtId="0" fontId="7" fillId="3" borderId="6" xfId="2" applyFont="1" applyFill="1" applyBorder="1" applyAlignment="1">
      <alignment vertical="center"/>
    </xf>
    <xf numFmtId="0" fontId="10" fillId="3" borderId="5" xfId="2" applyFont="1" applyFill="1" applyBorder="1" applyAlignment="1">
      <alignment horizontal="right" vertical="center"/>
    </xf>
    <xf numFmtId="0" fontId="12" fillId="4" borderId="7" xfId="1" applyFont="1" applyFill="1" applyBorder="1" applyAlignment="1" applyProtection="1">
      <alignment horizontal="center" vertical="center"/>
    </xf>
    <xf numFmtId="0" fontId="5" fillId="2" borderId="0" xfId="2" applyFill="1"/>
    <xf numFmtId="0" fontId="5" fillId="0" borderId="8" xfId="2" applyBorder="1" applyAlignment="1">
      <alignment horizontal="center" vertical="center"/>
    </xf>
    <xf numFmtId="164" fontId="13" fillId="0" borderId="8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164" fontId="13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4" fillId="4" borderId="7" xfId="1" applyFont="1" applyFill="1" applyBorder="1" applyAlignment="1" applyProtection="1">
      <alignment horizontal="center" vertical="center"/>
    </xf>
    <xf numFmtId="0" fontId="15" fillId="2" borderId="0" xfId="0" applyFont="1" applyFill="1"/>
    <xf numFmtId="0" fontId="0" fillId="4" borderId="2" xfId="0" applyFill="1" applyBorder="1" applyAlignment="1">
      <alignment vertical="center"/>
    </xf>
    <xf numFmtId="0" fontId="5" fillId="4" borderId="0" xfId="2" applyFill="1" applyAlignment="1">
      <alignment horizontal="center" vertical="center"/>
    </xf>
    <xf numFmtId="0" fontId="5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5" fillId="4" borderId="5" xfId="2" applyNumberFormat="1" applyFill="1" applyBorder="1" applyAlignment="1">
      <alignment horizontal="center" vertical="center"/>
    </xf>
    <xf numFmtId="164" fontId="5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6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9" fillId="3" borderId="0" xfId="0" applyFont="1" applyFill="1" applyAlignment="1">
      <alignment horizontal="center"/>
    </xf>
    <xf numFmtId="0" fontId="3" fillId="6" borderId="0" xfId="5" applyFill="1"/>
    <xf numFmtId="0" fontId="26" fillId="6" borderId="0" xfId="5" applyFont="1" applyFill="1"/>
    <xf numFmtId="0" fontId="2" fillId="0" borderId="8" xfId="8" applyBorder="1"/>
    <xf numFmtId="0" fontId="2" fillId="0" borderId="9" xfId="8" applyBorder="1"/>
    <xf numFmtId="0" fontId="11" fillId="3" borderId="12" xfId="2" applyFont="1" applyFill="1" applyBorder="1" applyAlignment="1">
      <alignment horizontal="left" vertical="center"/>
    </xf>
    <xf numFmtId="0" fontId="11" fillId="3" borderId="13" xfId="2" applyFont="1" applyFill="1" applyBorder="1" applyAlignment="1">
      <alignment horizontal="left" vertical="center"/>
    </xf>
    <xf numFmtId="0" fontId="32" fillId="3" borderId="0" xfId="0" applyFont="1" applyFill="1"/>
    <xf numFmtId="0" fontId="32" fillId="3" borderId="22" xfId="0" applyFont="1" applyFill="1" applyBorder="1"/>
    <xf numFmtId="0" fontId="34" fillId="4" borderId="9" xfId="1" applyFont="1" applyFill="1" applyBorder="1" applyAlignment="1" applyProtection="1">
      <alignment horizontal="center" vertical="center"/>
    </xf>
    <xf numFmtId="164" fontId="13" fillId="0" borderId="8" xfId="2" quotePrefix="1" applyNumberFormat="1" applyFont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32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4" fillId="4" borderId="29" xfId="1" applyFont="1" applyFill="1" applyBorder="1" applyAlignment="1" applyProtection="1">
      <alignment horizontal="left" vertical="center"/>
    </xf>
    <xf numFmtId="0" fontId="14" fillId="4" borderId="30" xfId="1" applyFont="1" applyFill="1" applyBorder="1" applyAlignment="1" applyProtection="1">
      <alignment horizontal="left" vertical="center"/>
    </xf>
    <xf numFmtId="0" fontId="14" fillId="4" borderId="31" xfId="1" applyFont="1" applyFill="1" applyBorder="1" applyAlignment="1" applyProtection="1">
      <alignment horizontal="left" vertical="center"/>
    </xf>
    <xf numFmtId="0" fontId="14" fillId="4" borderId="32" xfId="1" applyFont="1" applyFill="1" applyBorder="1" applyAlignment="1" applyProtection="1">
      <alignment horizontal="left" vertical="center"/>
    </xf>
    <xf numFmtId="0" fontId="35" fillId="0" borderId="27" xfId="0" applyFont="1" applyBorder="1"/>
    <xf numFmtId="0" fontId="35" fillId="0" borderId="28" xfId="0" applyFont="1" applyBorder="1"/>
    <xf numFmtId="0" fontId="35" fillId="0" borderId="25" xfId="0" applyFont="1" applyBorder="1"/>
    <xf numFmtId="0" fontId="35" fillId="0" borderId="26" xfId="0" applyFont="1" applyBorder="1"/>
    <xf numFmtId="0" fontId="19" fillId="3" borderId="18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1" fillId="3" borderId="23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5" fillId="0" borderId="36" xfId="2" applyBorder="1" applyAlignment="1">
      <alignment horizontal="center" vertical="center"/>
    </xf>
    <xf numFmtId="0" fontId="11" fillId="3" borderId="23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27" xfId="1" applyFont="1" applyFill="1" applyBorder="1" applyAlignment="1" applyProtection="1">
      <alignment horizontal="left" vertical="center"/>
    </xf>
    <xf numFmtId="0" fontId="14" fillId="4" borderId="39" xfId="1" applyFont="1" applyFill="1" applyBorder="1" applyAlignment="1" applyProtection="1">
      <alignment horizontal="left" vertical="center"/>
    </xf>
    <xf numFmtId="0" fontId="35" fillId="0" borderId="39" xfId="0" applyFont="1" applyBorder="1"/>
    <xf numFmtId="0" fontId="35" fillId="0" borderId="38" xfId="0" applyFont="1" applyBorder="1"/>
    <xf numFmtId="0" fontId="35" fillId="0" borderId="37" xfId="0" applyFont="1" applyBorder="1"/>
    <xf numFmtId="0" fontId="35" fillId="0" borderId="40" xfId="0" applyFont="1" applyBorder="1"/>
    <xf numFmtId="0" fontId="11" fillId="3" borderId="11" xfId="2" applyFont="1" applyFill="1" applyBorder="1" applyAlignment="1">
      <alignment vertical="center"/>
    </xf>
    <xf numFmtId="0" fontId="14" fillId="4" borderId="42" xfId="1" applyFont="1" applyFill="1" applyBorder="1" applyAlignment="1" applyProtection="1">
      <alignment horizontal="center" vertical="center"/>
    </xf>
    <xf numFmtId="0" fontId="14" fillId="4" borderId="43" xfId="1" applyFont="1" applyFill="1" applyBorder="1" applyAlignment="1" applyProtection="1">
      <alignment horizontal="left" vertical="center"/>
    </xf>
    <xf numFmtId="0" fontId="35" fillId="0" borderId="43" xfId="0" applyFont="1" applyBorder="1"/>
    <xf numFmtId="0" fontId="35" fillId="0" borderId="41" xfId="0" applyFont="1" applyBorder="1"/>
    <xf numFmtId="0" fontId="23" fillId="7" borderId="15" xfId="6" applyFont="1" applyFill="1" applyBorder="1" applyAlignment="1">
      <alignment horizontal="center" vertical="center"/>
    </xf>
    <xf numFmtId="0" fontId="21" fillId="5" borderId="10" xfId="2" applyFont="1" applyFill="1" applyBorder="1" applyAlignment="1">
      <alignment horizontal="right" vertical="center"/>
    </xf>
    <xf numFmtId="0" fontId="22" fillId="5" borderId="10" xfId="2" applyFont="1" applyFill="1" applyBorder="1" applyAlignment="1">
      <alignment horizontal="left" vertical="center"/>
    </xf>
    <xf numFmtId="0" fontId="27" fillId="7" borderId="19" xfId="6" applyFont="1" applyFill="1" applyBorder="1" applyAlignment="1">
      <alignment horizontal="left" vertical="center" indent="2"/>
    </xf>
    <xf numFmtId="0" fontId="27" fillId="7" borderId="15" xfId="6" applyFont="1" applyFill="1" applyBorder="1" applyAlignment="1">
      <alignment vertical="center"/>
    </xf>
    <xf numFmtId="0" fontId="27" fillId="7" borderId="20" xfId="6" applyFont="1" applyFill="1" applyBorder="1" applyAlignment="1">
      <alignment vertical="center"/>
    </xf>
    <xf numFmtId="0" fontId="27" fillId="7" borderId="21" xfId="6" applyFont="1" applyFill="1" applyBorder="1" applyAlignment="1">
      <alignment vertical="center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1" fillId="5" borderId="0" xfId="16" applyFill="1"/>
    <xf numFmtId="0" fontId="24" fillId="8" borderId="9" xfId="16" applyFont="1" applyFill="1" applyBorder="1"/>
    <xf numFmtId="0" fontId="25" fillId="8" borderId="44" xfId="16" applyFont="1" applyFill="1" applyBorder="1" applyAlignment="1">
      <alignment horizontal="center"/>
    </xf>
    <xf numFmtId="0" fontId="25" fillId="8" borderId="18" xfId="16" applyFont="1" applyFill="1" applyBorder="1" applyAlignment="1">
      <alignment horizontal="center"/>
    </xf>
    <xf numFmtId="0" fontId="24" fillId="8" borderId="17" xfId="16" applyFont="1" applyFill="1" applyBorder="1"/>
    <xf numFmtId="49" fontId="40" fillId="6" borderId="8" xfId="7" applyNumberFormat="1" applyFont="1" applyFill="1" applyBorder="1" applyAlignment="1" applyProtection="1">
      <alignment horizontal="center" vertical="center"/>
      <protection locked="0"/>
    </xf>
    <xf numFmtId="0" fontId="41" fillId="0" borderId="8" xfId="0" applyFont="1" applyBorder="1"/>
    <xf numFmtId="0" fontId="28" fillId="0" borderId="22" xfId="16" applyFont="1" applyBorder="1" applyAlignment="1">
      <alignment horizontal="left" indent="1"/>
    </xf>
    <xf numFmtId="0" fontId="1" fillId="8" borderId="8" xfId="16" applyFill="1" applyBorder="1"/>
    <xf numFmtId="0" fontId="37" fillId="7" borderId="33" xfId="6" applyFont="1" applyFill="1" applyBorder="1" applyAlignment="1">
      <alignment horizontal="center" vertical="center"/>
    </xf>
    <xf numFmtId="0" fontId="37" fillId="7" borderId="34" xfId="6" applyFont="1" applyFill="1" applyBorder="1" applyAlignment="1">
      <alignment horizontal="center" vertical="center"/>
    </xf>
    <xf numFmtId="0" fontId="37" fillId="7" borderId="35" xfId="6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1" fillId="3" borderId="23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horizontal="left" vertical="center"/>
    </xf>
    <xf numFmtId="0" fontId="32" fillId="3" borderId="0" xfId="0" applyFont="1" applyFill="1" applyAlignment="1">
      <alignment horizontal="right"/>
    </xf>
    <xf numFmtId="0" fontId="14" fillId="4" borderId="7" xfId="1" applyFont="1" applyFill="1" applyBorder="1" applyAlignment="1" applyProtection="1">
      <alignment horizontal="center" vertical="center"/>
    </xf>
    <xf numFmtId="0" fontId="23" fillId="7" borderId="14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1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14" fillId="4" borderId="1" xfId="1" applyFont="1" applyFill="1" applyBorder="1" applyAlignment="1" applyProtection="1">
      <alignment horizontal="center" vertical="center"/>
    </xf>
    <xf numFmtId="0" fontId="14" fillId="4" borderId="3" xfId="1" applyFont="1" applyFill="1" applyBorder="1" applyAlignment="1" applyProtection="1">
      <alignment horizontal="center" vertical="center"/>
    </xf>
    <xf numFmtId="164" fontId="13" fillId="0" borderId="45" xfId="2" applyNumberFormat="1" applyFont="1" applyBorder="1" applyAlignment="1">
      <alignment horizontal="left" vertical="top" wrapText="1"/>
    </xf>
    <xf numFmtId="164" fontId="13" fillId="0" borderId="46" xfId="2" applyNumberFormat="1" applyFont="1" applyBorder="1" applyAlignment="1">
      <alignment horizontal="left" vertical="top" wrapText="1"/>
    </xf>
    <xf numFmtId="164" fontId="13" fillId="0" borderId="47" xfId="2" applyNumberFormat="1" applyFont="1" applyBorder="1" applyAlignment="1">
      <alignment horizontal="left" vertical="top" wrapText="1"/>
    </xf>
    <xf numFmtId="164" fontId="13" fillId="0" borderId="14" xfId="2" applyNumberFormat="1" applyFont="1" applyBorder="1" applyAlignment="1">
      <alignment horizontal="left" vertical="top" wrapText="1"/>
    </xf>
    <xf numFmtId="164" fontId="13" fillId="0" borderId="15" xfId="2" applyNumberFormat="1" applyFont="1" applyBorder="1" applyAlignment="1">
      <alignment horizontal="left" vertical="top" wrapText="1"/>
    </xf>
    <xf numFmtId="164" fontId="13" fillId="0" borderId="21" xfId="2" applyNumberFormat="1" applyFont="1" applyBorder="1" applyAlignment="1">
      <alignment horizontal="left" vertical="top" wrapText="1"/>
    </xf>
  </cellXfs>
  <cellStyles count="17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4 3 2" xfId="16" xr:uid="{6546D905-DB70-4AF8-B0DF-23B5E2338E6B}"/>
    <cellStyle name="Normal 4 4" xfId="14" xr:uid="{E5E8FC57-52D6-4F40-8C07-3A794E2E02D8}"/>
    <cellStyle name="Normal 5" xfId="8" xr:uid="{C3EF20B7-CC89-4905-9EE7-09F102D8865D}"/>
    <cellStyle name="Normal 5 2" xfId="15" xr:uid="{E00C47A9-847B-4460-9F89-FE93F8F8C96F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2" dataDxfId="10" headerRowBorderDxfId="11" tableBorderDxfId="9" headerRowCellStyle="Normal 2">
  <autoFilter ref="E3:F9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9" totalsRowShown="0" headerRowBorderDxfId="2" tableBorderDxfId="1">
  <autoFilter ref="K3:K9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5"/>
  <sheetViews>
    <sheetView tabSelected="1" zoomScale="115" zoomScaleNormal="115" workbookViewId="0">
      <selection activeCell="B17" sqref="B17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44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45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49">
        <f>valve_implc_plc_perc</f>
        <v>0</v>
      </c>
      <c r="C4" s="49">
        <f>valve_implc_hmi_perc</f>
        <v>0</v>
      </c>
      <c r="D4" s="49">
        <f>valve_activation_perc</f>
        <v>0</v>
      </c>
      <c r="E4" s="49" cm="1">
        <f t="array" ref="E4">valve_hmi_test_perc</f>
        <v>0</v>
      </c>
      <c r="F4" s="49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49">
        <f>sum_implc_plc_perc</f>
        <v>0</v>
      </c>
      <c r="C11" s="49">
        <f>sum_implc_hmi_perc</f>
        <v>0</v>
      </c>
      <c r="D11" s="20"/>
      <c r="E11" s="49" cm="1">
        <f t="array" ref="E11">sum_hmi_test_perc</f>
        <v>0</v>
      </c>
      <c r="F11" s="49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49" cm="1">
        <f t="array" ref="E12">alarm_hmi_test_perc</f>
        <v>0</v>
      </c>
      <c r="F12" s="20"/>
    </row>
    <row r="31" spans="1:6" ht="15.75" thickBot="1">
      <c r="A31" s="104" t="s">
        <v>327</v>
      </c>
      <c r="B31" s="105"/>
      <c r="C31" s="105"/>
      <c r="D31" s="105"/>
      <c r="E31" s="105"/>
      <c r="F31" s="106"/>
    </row>
    <row r="32" spans="1:6" ht="97.5" customHeight="1">
      <c r="A32" s="69" t="s">
        <v>324</v>
      </c>
      <c r="B32" s="120" t="s">
        <v>356</v>
      </c>
      <c r="C32" s="121"/>
      <c r="D32" s="121"/>
      <c r="E32" s="121"/>
      <c r="F32" s="122"/>
    </row>
    <row r="33" spans="1:6" ht="32.25" customHeight="1">
      <c r="A33" s="69" t="s">
        <v>372</v>
      </c>
      <c r="B33" s="123" t="s">
        <v>373</v>
      </c>
      <c r="C33" s="124"/>
      <c r="D33" s="124"/>
      <c r="E33" s="124"/>
      <c r="F33" s="125"/>
    </row>
    <row r="34" spans="1:6">
      <c r="A34" s="69" t="s">
        <v>392</v>
      </c>
      <c r="B34" s="123" t="s">
        <v>393</v>
      </c>
      <c r="C34" s="124"/>
      <c r="D34" s="124"/>
      <c r="E34" s="124"/>
      <c r="F34" s="125"/>
    </row>
    <row r="35" spans="1:6">
      <c r="A35" s="69" t="s">
        <v>405</v>
      </c>
      <c r="B35" s="123" t="s">
        <v>406</v>
      </c>
      <c r="C35" s="124"/>
      <c r="D35" s="124"/>
      <c r="E35" s="124"/>
      <c r="F35" s="125"/>
    </row>
  </sheetData>
  <autoFilter ref="A3:A12" xr:uid="{00000000-0009-0000-0000-000000000000}"/>
  <mergeCells count="5">
    <mergeCell ref="A31:F31"/>
    <mergeCell ref="B32:F32"/>
    <mergeCell ref="B33:F33"/>
    <mergeCell ref="B34:F34"/>
    <mergeCell ref="B35:F35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:B35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="115" zoomScaleNormal="115" workbookViewId="0">
      <selection activeCell="J14" sqref="J14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68"/>
      <c r="K1" s="82"/>
      <c r="L1" s="68" t="str">
        <f>proj_nr_descr</f>
        <v>Projectnumber:</v>
      </c>
      <c r="M1" s="108" t="str">
        <f>proj_nr</f>
        <v>[Enter proj nr]</v>
      </c>
      <c r="N1" s="109"/>
    </row>
    <row r="2" spans="1:999" ht="18" customHeight="1">
      <c r="A2" s="38"/>
      <c r="B2" s="38"/>
      <c r="C2" s="38"/>
      <c r="D2" s="39"/>
      <c r="E2" s="39"/>
      <c r="F2" s="39"/>
      <c r="G2" s="38"/>
      <c r="H2" s="38"/>
      <c r="I2" s="38"/>
      <c r="J2" s="51"/>
      <c r="K2" s="67"/>
      <c r="L2" s="51" t="str">
        <f>proj_name_descr</f>
        <v>Projectname:</v>
      </c>
      <c r="M2" s="108" t="str">
        <f>proj_name</f>
        <v>[Enter proj name]</v>
      </c>
      <c r="N2" s="109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M3" s="23" t="s">
        <v>368</v>
      </c>
      <c r="N3" s="23" t="s">
        <v>369</v>
      </c>
      <c r="ALI3"/>
      <c r="ALJ3"/>
      <c r="ALK3"/>
    </row>
    <row r="4" spans="1:999" s="24" customFormat="1" ht="15.75" thickBot="1">
      <c r="A4" s="25"/>
      <c r="B4" s="107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07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3"/>
      <c r="H6" s="33"/>
      <c r="I6" s="33"/>
      <c r="J6" s="33"/>
      <c r="K6" s="33"/>
      <c r="L6" s="48">
        <f>IF(ISBLANK(F6),"",VLOOKUP(F6,valve_configs_table[],2,))</f>
        <v>57</v>
      </c>
      <c r="M6" s="33" t="s">
        <v>399</v>
      </c>
      <c r="N6" s="33" t="s">
        <v>404</v>
      </c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219</v>
      </c>
      <c r="G7" s="33"/>
      <c r="H7" s="33"/>
      <c r="I7" s="33"/>
      <c r="J7" s="33"/>
      <c r="K7" s="33"/>
      <c r="L7" s="48">
        <f>IF(ISBLANK(F7),"",VLOOKUP(F7,valve_configs_table[],2,))</f>
        <v>57</v>
      </c>
      <c r="M7" s="33" t="s">
        <v>400</v>
      </c>
      <c r="N7" s="33" t="s">
        <v>404</v>
      </c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219</v>
      </c>
      <c r="G8" s="33"/>
      <c r="H8" s="33"/>
      <c r="I8" s="33"/>
      <c r="J8" s="33"/>
      <c r="K8" s="33"/>
      <c r="L8" s="48">
        <f>IF(ISBLANK(F8),"",VLOOKUP(F8,valve_configs_table[],2,))</f>
        <v>57</v>
      </c>
      <c r="M8" s="33" t="s">
        <v>401</v>
      </c>
      <c r="N8" s="33" t="s">
        <v>404</v>
      </c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3"/>
      <c r="H9" s="33"/>
      <c r="I9" s="33"/>
      <c r="J9" s="33"/>
      <c r="K9" s="33"/>
      <c r="L9" s="48">
        <f>IF(ISBLANK(F9),"",VLOOKUP(F9,valve_configs_table[],2,))</f>
        <v>57</v>
      </c>
      <c r="M9" s="33" t="s">
        <v>402</v>
      </c>
      <c r="N9" s="33" t="s">
        <v>404</v>
      </c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219</v>
      </c>
      <c r="G10" s="33"/>
      <c r="H10" s="33"/>
      <c r="I10" s="33"/>
      <c r="J10" s="33"/>
      <c r="K10" s="33"/>
      <c r="L10" s="48">
        <f>IF(ISBLANK(F10),"",VLOOKUP(F10,valve_configs_table[],2,))</f>
        <v>57</v>
      </c>
      <c r="M10" s="33" t="s">
        <v>403</v>
      </c>
      <c r="N10" s="33" t="s">
        <v>404</v>
      </c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219</v>
      </c>
      <c r="G11" s="33"/>
      <c r="H11" s="33"/>
      <c r="I11" s="33"/>
      <c r="J11" s="33"/>
      <c r="K11" s="33"/>
      <c r="L11" s="48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220</v>
      </c>
      <c r="G12" s="33"/>
      <c r="H12" s="33"/>
      <c r="I12" s="33"/>
      <c r="J12" s="33"/>
      <c r="K12" s="33"/>
      <c r="L12" s="48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220</v>
      </c>
      <c r="G13" s="33"/>
      <c r="H13" s="33"/>
      <c r="I13" s="33"/>
      <c r="J13" s="33"/>
      <c r="K13" s="33"/>
      <c r="L13" s="48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219</v>
      </c>
      <c r="G14" s="33"/>
      <c r="H14" s="33"/>
      <c r="I14" s="33"/>
      <c r="J14" s="33"/>
      <c r="K14" s="33"/>
      <c r="L14" s="48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219</v>
      </c>
      <c r="G15" s="33"/>
      <c r="H15" s="33"/>
      <c r="I15" s="33"/>
      <c r="J15" s="33"/>
      <c r="K15" s="33"/>
      <c r="L15" s="48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219</v>
      </c>
      <c r="G16" s="33"/>
      <c r="H16" s="33"/>
      <c r="I16" s="33"/>
      <c r="J16" s="33"/>
      <c r="K16" s="33"/>
      <c r="L16" s="48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219</v>
      </c>
      <c r="G17" s="33"/>
      <c r="H17" s="33"/>
      <c r="I17" s="33"/>
      <c r="J17" s="33"/>
      <c r="K17" s="33"/>
      <c r="L17" s="48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219</v>
      </c>
      <c r="G18" s="33"/>
      <c r="H18" s="33"/>
      <c r="I18" s="33"/>
      <c r="J18" s="33"/>
      <c r="K18" s="33"/>
      <c r="L18" s="48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219</v>
      </c>
      <c r="G19" s="33"/>
      <c r="H19" s="33"/>
      <c r="I19" s="33"/>
      <c r="J19" s="33"/>
      <c r="K19" s="33"/>
      <c r="L19" s="48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220</v>
      </c>
      <c r="G20" s="33"/>
      <c r="H20" s="33"/>
      <c r="I20" s="33"/>
      <c r="J20" s="33"/>
      <c r="K20" s="33"/>
      <c r="L20" s="48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220</v>
      </c>
      <c r="G21" s="33"/>
      <c r="H21" s="33"/>
      <c r="I21" s="33"/>
      <c r="J21" s="33"/>
      <c r="K21" s="33"/>
      <c r="L21" s="48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219</v>
      </c>
      <c r="G22" s="33"/>
      <c r="H22" s="33"/>
      <c r="I22" s="33"/>
      <c r="J22" s="33"/>
      <c r="K22" s="33"/>
      <c r="L22" s="48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219</v>
      </c>
      <c r="G23" s="33"/>
      <c r="H23" s="33"/>
      <c r="I23" s="33"/>
      <c r="J23" s="33"/>
      <c r="K23" s="33"/>
      <c r="L23" s="48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219</v>
      </c>
      <c r="G24" s="33"/>
      <c r="H24" s="33"/>
      <c r="I24" s="33"/>
      <c r="J24" s="33"/>
      <c r="K24" s="33"/>
      <c r="L24" s="48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220</v>
      </c>
      <c r="G25" s="33"/>
      <c r="H25" s="33"/>
      <c r="I25" s="33"/>
      <c r="J25" s="33"/>
      <c r="K25" s="33"/>
      <c r="L25" s="48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220</v>
      </c>
      <c r="G26" s="33"/>
      <c r="H26" s="33"/>
      <c r="I26" s="33"/>
      <c r="J26" s="33"/>
      <c r="K26" s="33"/>
      <c r="L26" s="48">
        <f>IF(ISBLANK(F26),"",VLOOKUP(F26,valve_configs_table[],2,))</f>
        <v>63</v>
      </c>
      <c r="M26" s="33"/>
      <c r="N26" s="33"/>
    </row>
    <row r="27" spans="1:14">
      <c r="A27" s="34"/>
      <c r="B27" s="34" t="s">
        <v>160</v>
      </c>
      <c r="C27" s="34" t="s">
        <v>184</v>
      </c>
      <c r="D27" s="34" t="s">
        <v>145</v>
      </c>
      <c r="E27" s="34" t="s">
        <v>86</v>
      </c>
      <c r="F27" s="32" t="s">
        <v>219</v>
      </c>
      <c r="G27" s="33"/>
      <c r="H27" s="33"/>
      <c r="I27" s="33"/>
      <c r="J27" s="33"/>
      <c r="K27" s="33"/>
      <c r="L27" s="48">
        <f>IF(ISBLANK(F27),"",VLOOKUP(F27,valve_configs_table[],2,))</f>
        <v>57</v>
      </c>
      <c r="M27" s="33"/>
      <c r="N27" s="33"/>
    </row>
    <row r="28" spans="1:14">
      <c r="A28" s="34"/>
      <c r="B28" s="34" t="s">
        <v>161</v>
      </c>
      <c r="C28" s="34" t="s">
        <v>185</v>
      </c>
      <c r="D28" s="34" t="s">
        <v>145</v>
      </c>
      <c r="E28" s="34" t="s">
        <v>86</v>
      </c>
      <c r="F28" s="32" t="s">
        <v>219</v>
      </c>
      <c r="G28" s="33"/>
      <c r="H28" s="33"/>
      <c r="I28" s="33"/>
      <c r="J28" s="33"/>
      <c r="K28" s="33"/>
      <c r="L28" s="48">
        <f>IF(ISBLANK(F28),"",VLOOKUP(F28,valve_configs_table[],2,))</f>
        <v>57</v>
      </c>
      <c r="M28" s="33"/>
      <c r="N28" s="33"/>
    </row>
    <row r="29" spans="1:14">
      <c r="A29" s="34"/>
      <c r="B29" s="34" t="s">
        <v>162</v>
      </c>
      <c r="C29" s="34" t="s">
        <v>186</v>
      </c>
      <c r="D29" s="34" t="s">
        <v>145</v>
      </c>
      <c r="E29" s="34" t="s">
        <v>86</v>
      </c>
      <c r="F29" s="32" t="s">
        <v>219</v>
      </c>
      <c r="G29" s="33"/>
      <c r="H29" s="33"/>
      <c r="I29" s="33"/>
      <c r="J29" s="33"/>
      <c r="K29" s="33"/>
      <c r="L29" s="48">
        <f>IF(ISBLANK(F29),"",VLOOKUP(F29,valve_configs_table[],2,))</f>
        <v>57</v>
      </c>
      <c r="M29" s="33"/>
      <c r="N29" s="33"/>
    </row>
    <row r="30" spans="1:14">
      <c r="A30" s="34"/>
      <c r="B30" s="34" t="s">
        <v>163</v>
      </c>
      <c r="C30" s="34" t="s">
        <v>184</v>
      </c>
      <c r="D30" s="34" t="s">
        <v>145</v>
      </c>
      <c r="E30" s="34" t="s">
        <v>86</v>
      </c>
      <c r="F30" s="32" t="s">
        <v>219</v>
      </c>
      <c r="G30" s="33"/>
      <c r="H30" s="33"/>
      <c r="I30" s="33"/>
      <c r="J30" s="33"/>
      <c r="K30" s="33"/>
      <c r="L30" s="48">
        <f>IF(ISBLANK(F30),"",VLOOKUP(F30,valve_configs_table[],2,))</f>
        <v>57</v>
      </c>
      <c r="M30" s="33"/>
      <c r="N30" s="33"/>
    </row>
    <row r="31" spans="1:14">
      <c r="A31" s="34"/>
      <c r="B31" s="34" t="s">
        <v>164</v>
      </c>
      <c r="C31" s="34" t="s">
        <v>185</v>
      </c>
      <c r="D31" s="34" t="s">
        <v>145</v>
      </c>
      <c r="E31" s="34" t="s">
        <v>86</v>
      </c>
      <c r="F31" s="32" t="s">
        <v>219</v>
      </c>
      <c r="G31" s="33"/>
      <c r="H31" s="33"/>
      <c r="I31" s="33"/>
      <c r="J31" s="33"/>
      <c r="K31" s="33"/>
      <c r="L31" s="48">
        <f>IF(ISBLANK(F31),"",VLOOKUP(F31,valve_configs_table[],2,))</f>
        <v>57</v>
      </c>
      <c r="M31" s="33"/>
      <c r="N31" s="33"/>
    </row>
    <row r="32" spans="1:14">
      <c r="A32" s="34"/>
      <c r="B32" s="34" t="s">
        <v>165</v>
      </c>
      <c r="C32" s="34" t="s">
        <v>187</v>
      </c>
      <c r="D32" s="34" t="s">
        <v>145</v>
      </c>
      <c r="E32" s="34" t="s">
        <v>86</v>
      </c>
      <c r="F32" s="32" t="s">
        <v>219</v>
      </c>
      <c r="G32" s="33"/>
      <c r="H32" s="33"/>
      <c r="I32" s="33"/>
      <c r="J32" s="33"/>
      <c r="K32" s="33"/>
      <c r="L32" s="48">
        <f>IF(ISBLANK(F32),"",VLOOKUP(F32,valve_configs_table[],2,))</f>
        <v>57</v>
      </c>
      <c r="M32" s="33"/>
      <c r="N32" s="33"/>
    </row>
    <row r="33" spans="1:14">
      <c r="A33" s="34"/>
      <c r="B33" s="34" t="s">
        <v>166</v>
      </c>
      <c r="C33" s="34" t="s">
        <v>188</v>
      </c>
      <c r="D33" s="34" t="s">
        <v>145</v>
      </c>
      <c r="E33" s="34" t="s">
        <v>86</v>
      </c>
      <c r="F33" s="32" t="s">
        <v>219</v>
      </c>
      <c r="G33" s="33"/>
      <c r="H33" s="33"/>
      <c r="I33" s="33"/>
      <c r="J33" s="33"/>
      <c r="K33" s="33"/>
      <c r="L33" s="48">
        <f>IF(ISBLANK(F33),"",VLOOKUP(F33,valve_configs_table[],2,))</f>
        <v>57</v>
      </c>
      <c r="M33" s="33"/>
      <c r="N33" s="33"/>
    </row>
    <row r="34" spans="1:14">
      <c r="A34" s="34"/>
      <c r="B34" s="34" t="s">
        <v>167</v>
      </c>
      <c r="C34" s="34" t="s">
        <v>184</v>
      </c>
      <c r="D34" s="34" t="s">
        <v>145</v>
      </c>
      <c r="E34" s="34" t="s">
        <v>86</v>
      </c>
      <c r="F34" s="32" t="s">
        <v>219</v>
      </c>
      <c r="G34" s="33"/>
      <c r="H34" s="33"/>
      <c r="I34" s="33"/>
      <c r="J34" s="33"/>
      <c r="K34" s="33"/>
      <c r="L34" s="48">
        <f>IF(ISBLANK(F34),"",VLOOKUP(F34,valve_configs_table[],2,))</f>
        <v>57</v>
      </c>
      <c r="M34" s="33"/>
      <c r="N34" s="33"/>
    </row>
    <row r="35" spans="1:14">
      <c r="A35" s="34"/>
      <c r="B35" s="34" t="s">
        <v>168</v>
      </c>
      <c r="C35" s="34" t="s">
        <v>185</v>
      </c>
      <c r="D35" s="34" t="s">
        <v>145</v>
      </c>
      <c r="E35" s="34" t="s">
        <v>86</v>
      </c>
      <c r="F35" s="32" t="s">
        <v>219</v>
      </c>
      <c r="G35" s="33"/>
      <c r="H35" s="33"/>
      <c r="I35" s="33"/>
      <c r="J35" s="33"/>
      <c r="K35" s="33"/>
      <c r="L35" s="48">
        <f>IF(ISBLANK(F35),"",VLOOKUP(F35,valve_configs_table[],2,))</f>
        <v>57</v>
      </c>
      <c r="M35" s="33"/>
      <c r="N35" s="33"/>
    </row>
    <row r="36" spans="1:14">
      <c r="A36" s="34"/>
      <c r="B36" s="34" t="s">
        <v>169</v>
      </c>
      <c r="C36" s="34" t="s">
        <v>187</v>
      </c>
      <c r="D36" s="34" t="s">
        <v>145</v>
      </c>
      <c r="E36" s="34" t="s">
        <v>86</v>
      </c>
      <c r="F36" s="32" t="s">
        <v>219</v>
      </c>
      <c r="G36" s="33"/>
      <c r="H36" s="33"/>
      <c r="I36" s="33"/>
      <c r="J36" s="33"/>
      <c r="K36" s="33"/>
      <c r="L36" s="48">
        <f>IF(ISBLANK(F36),"",VLOOKUP(F36,valve_configs_table[],2,))</f>
        <v>57</v>
      </c>
      <c r="M36" s="33"/>
      <c r="N36" s="33"/>
    </row>
    <row r="37" spans="1:14">
      <c r="A37" s="34"/>
      <c r="B37" s="34" t="s">
        <v>170</v>
      </c>
      <c r="C37" s="34" t="s">
        <v>186</v>
      </c>
      <c r="D37" s="34" t="s">
        <v>145</v>
      </c>
      <c r="E37" s="34" t="s">
        <v>86</v>
      </c>
      <c r="F37" s="32" t="s">
        <v>219</v>
      </c>
      <c r="G37" s="33"/>
      <c r="H37" s="33"/>
      <c r="I37" s="33"/>
      <c r="J37" s="33"/>
      <c r="K37" s="33"/>
      <c r="L37" s="48">
        <f>IF(ISBLANK(F37),"",VLOOKUP(F37,valve_configs_table[],2,))</f>
        <v>57</v>
      </c>
      <c r="M37" s="33"/>
      <c r="N37" s="33"/>
    </row>
    <row r="38" spans="1:14">
      <c r="A38" s="34"/>
      <c r="B38" s="34" t="s">
        <v>171</v>
      </c>
      <c r="C38" s="34" t="s">
        <v>189</v>
      </c>
      <c r="D38" s="34" t="s">
        <v>145</v>
      </c>
      <c r="E38" s="34" t="s">
        <v>86</v>
      </c>
      <c r="F38" s="32" t="s">
        <v>219</v>
      </c>
      <c r="G38" s="33"/>
      <c r="H38" s="33"/>
      <c r="I38" s="33"/>
      <c r="J38" s="33"/>
      <c r="K38" s="33"/>
      <c r="L38" s="48">
        <f>IF(ISBLANK(F38),"",VLOOKUP(F38,valve_configs_table[],2,))</f>
        <v>57</v>
      </c>
      <c r="M38" s="33"/>
      <c r="N38" s="33"/>
    </row>
    <row r="39" spans="1:14">
      <c r="A39" s="34"/>
      <c r="B39" s="34" t="s">
        <v>172</v>
      </c>
      <c r="C39" s="34" t="s">
        <v>190</v>
      </c>
      <c r="D39" s="34" t="s">
        <v>145</v>
      </c>
      <c r="E39" s="34" t="s">
        <v>86</v>
      </c>
      <c r="F39" s="32" t="s">
        <v>219</v>
      </c>
      <c r="G39" s="33"/>
      <c r="H39" s="33"/>
      <c r="I39" s="33"/>
      <c r="J39" s="33"/>
      <c r="K39" s="33"/>
      <c r="L39" s="48">
        <f>IF(ISBLANK(F39),"",VLOOKUP(F39,valve_configs_table[],2,))</f>
        <v>57</v>
      </c>
      <c r="M39" s="33"/>
      <c r="N39" s="33"/>
    </row>
    <row r="40" spans="1:14">
      <c r="A40" s="34"/>
      <c r="B40" s="34" t="s">
        <v>173</v>
      </c>
      <c r="C40" s="34" t="s">
        <v>184</v>
      </c>
      <c r="D40" s="34" t="s">
        <v>145</v>
      </c>
      <c r="E40" s="34" t="s">
        <v>86</v>
      </c>
      <c r="F40" s="32" t="s">
        <v>219</v>
      </c>
      <c r="G40" s="33"/>
      <c r="H40" s="33"/>
      <c r="I40" s="33"/>
      <c r="J40" s="33"/>
      <c r="K40" s="33"/>
      <c r="L40" s="48">
        <f>IF(ISBLANK(F40),"",VLOOKUP(F40,valve_configs_table[],2,))</f>
        <v>57</v>
      </c>
      <c r="M40" s="33"/>
      <c r="N40" s="33"/>
    </row>
    <row r="41" spans="1:14">
      <c r="A41" s="34"/>
      <c r="B41" s="34" t="s">
        <v>174</v>
      </c>
      <c r="C41" s="34" t="s">
        <v>185</v>
      </c>
      <c r="D41" s="34" t="s">
        <v>145</v>
      </c>
      <c r="E41" s="34" t="s">
        <v>86</v>
      </c>
      <c r="F41" s="32" t="s">
        <v>219</v>
      </c>
      <c r="G41" s="33"/>
      <c r="H41" s="33"/>
      <c r="I41" s="33"/>
      <c r="J41" s="33"/>
      <c r="K41" s="33"/>
      <c r="L41" s="48">
        <f>IF(ISBLANK(F41),"",VLOOKUP(F41,valve_configs_table[],2,))</f>
        <v>57</v>
      </c>
      <c r="M41" s="33"/>
      <c r="N41" s="33"/>
    </row>
    <row r="42" spans="1:14">
      <c r="A42" s="34"/>
      <c r="B42" s="34" t="s">
        <v>175</v>
      </c>
      <c r="C42" s="34" t="s">
        <v>187</v>
      </c>
      <c r="D42" s="34" t="s">
        <v>145</v>
      </c>
      <c r="E42" s="34" t="s">
        <v>86</v>
      </c>
      <c r="F42" s="32" t="s">
        <v>219</v>
      </c>
      <c r="G42" s="33"/>
      <c r="H42" s="33"/>
      <c r="I42" s="33"/>
      <c r="J42" s="33"/>
      <c r="K42" s="33"/>
      <c r="L42" s="48">
        <f>IF(ISBLANK(F42),"",VLOOKUP(F42,valve_configs_table[],2,))</f>
        <v>57</v>
      </c>
      <c r="M42" s="33"/>
      <c r="N42" s="33"/>
    </row>
    <row r="43" spans="1:14">
      <c r="A43" s="34"/>
      <c r="B43" s="34" t="s">
        <v>176</v>
      </c>
      <c r="C43" s="34" t="s">
        <v>186</v>
      </c>
      <c r="D43" s="34" t="s">
        <v>145</v>
      </c>
      <c r="E43" s="34" t="s">
        <v>86</v>
      </c>
      <c r="F43" s="32" t="s">
        <v>219</v>
      </c>
      <c r="G43" s="33"/>
      <c r="H43" s="33"/>
      <c r="I43" s="33"/>
      <c r="J43" s="33"/>
      <c r="K43" s="33"/>
      <c r="L43" s="48">
        <f>IF(ISBLANK(F43),"",VLOOKUP(F43,valve_configs_table[],2,))</f>
        <v>57</v>
      </c>
      <c r="M43" s="33"/>
      <c r="N43" s="33"/>
    </row>
    <row r="44" spans="1:14">
      <c r="A44" s="34"/>
      <c r="B44" s="34" t="s">
        <v>177</v>
      </c>
      <c r="C44" s="34" t="s">
        <v>189</v>
      </c>
      <c r="D44" s="34" t="s">
        <v>145</v>
      </c>
      <c r="E44" s="34" t="s">
        <v>86</v>
      </c>
      <c r="F44" s="32" t="s">
        <v>219</v>
      </c>
      <c r="G44" s="33"/>
      <c r="H44" s="33"/>
      <c r="I44" s="33"/>
      <c r="J44" s="33"/>
      <c r="K44" s="33"/>
      <c r="L44" s="48">
        <f>IF(ISBLANK(F44),"",VLOOKUP(F44,valve_configs_table[],2,))</f>
        <v>57</v>
      </c>
      <c r="M44" s="33"/>
      <c r="N44" s="33"/>
    </row>
    <row r="45" spans="1:14">
      <c r="A45" s="34"/>
      <c r="B45" s="34" t="s">
        <v>178</v>
      </c>
      <c r="C45" s="34" t="s">
        <v>190</v>
      </c>
      <c r="D45" s="34" t="s">
        <v>145</v>
      </c>
      <c r="E45" s="34" t="s">
        <v>86</v>
      </c>
      <c r="F45" s="32" t="s">
        <v>219</v>
      </c>
      <c r="G45" s="33"/>
      <c r="H45" s="33"/>
      <c r="I45" s="33"/>
      <c r="J45" s="33"/>
      <c r="K45" s="33"/>
      <c r="L45" s="48">
        <f>IF(ISBLANK(F45),"",VLOOKUP(F45,valve_configs_table[],2,))</f>
        <v>57</v>
      </c>
      <c r="M45" s="33"/>
      <c r="N45" s="33"/>
    </row>
    <row r="46" spans="1:14">
      <c r="A46" s="34"/>
      <c r="B46" s="34" t="s">
        <v>179</v>
      </c>
      <c r="C46" s="34" t="s">
        <v>189</v>
      </c>
      <c r="D46" s="34" t="s">
        <v>145</v>
      </c>
      <c r="E46" s="34" t="s">
        <v>86</v>
      </c>
      <c r="F46" s="32" t="s">
        <v>219</v>
      </c>
      <c r="G46" s="33"/>
      <c r="H46" s="33"/>
      <c r="I46" s="33"/>
      <c r="J46" s="33"/>
      <c r="K46" s="33"/>
      <c r="L46" s="48">
        <f>IF(ISBLANK(F46),"",VLOOKUP(F46,valve_configs_table[],2,))</f>
        <v>57</v>
      </c>
      <c r="M46" s="33"/>
      <c r="N46" s="33"/>
    </row>
    <row r="47" spans="1:14">
      <c r="A47" s="34"/>
      <c r="B47" s="34" t="s">
        <v>180</v>
      </c>
      <c r="C47" s="34" t="s">
        <v>191</v>
      </c>
      <c r="D47" s="34" t="s">
        <v>145</v>
      </c>
      <c r="E47" s="34" t="s">
        <v>86</v>
      </c>
      <c r="F47" s="32" t="s">
        <v>219</v>
      </c>
      <c r="G47" s="33"/>
      <c r="H47" s="33"/>
      <c r="I47" s="33"/>
      <c r="J47" s="33"/>
      <c r="K47" s="33"/>
      <c r="L47" s="48">
        <f>IF(ISBLANK(F47),"",VLOOKUP(F47,valve_configs_table[],2,))</f>
        <v>57</v>
      </c>
      <c r="M47" s="33"/>
      <c r="N47" s="33"/>
    </row>
    <row r="48" spans="1:14">
      <c r="A48" s="34"/>
      <c r="B48" s="34" t="s">
        <v>181</v>
      </c>
      <c r="C48" s="34" t="s">
        <v>192</v>
      </c>
      <c r="D48" s="34" t="s">
        <v>145</v>
      </c>
      <c r="E48" s="34" t="s">
        <v>86</v>
      </c>
      <c r="F48" s="32" t="s">
        <v>219</v>
      </c>
      <c r="G48" s="33"/>
      <c r="H48" s="33"/>
      <c r="I48" s="33"/>
      <c r="J48" s="33"/>
      <c r="K48" s="33"/>
      <c r="L48" s="48">
        <f>IF(ISBLANK(F48),"",VLOOKUP(F48,valve_configs_table[],2,))</f>
        <v>57</v>
      </c>
      <c r="M48" s="33"/>
      <c r="N48" s="33"/>
    </row>
    <row r="49" spans="1:14">
      <c r="A49" s="34"/>
      <c r="B49" s="34" t="s">
        <v>182</v>
      </c>
      <c r="C49" s="34" t="s">
        <v>193</v>
      </c>
      <c r="D49" s="34" t="s">
        <v>145</v>
      </c>
      <c r="E49" s="34" t="s">
        <v>86</v>
      </c>
      <c r="F49" s="32" t="s">
        <v>219</v>
      </c>
      <c r="G49" s="33"/>
      <c r="H49" s="33"/>
      <c r="I49" s="33"/>
      <c r="J49" s="33"/>
      <c r="K49" s="33"/>
      <c r="L49" s="48">
        <f>IF(ISBLANK(F49),"",VLOOKUP(F49,valve_configs_table[],2,))</f>
        <v>57</v>
      </c>
      <c r="M49" s="33"/>
      <c r="N49" s="33"/>
    </row>
    <row r="50" spans="1:14">
      <c r="A50" s="34"/>
      <c r="B50" s="34" t="s">
        <v>183</v>
      </c>
      <c r="C50" s="34" t="s">
        <v>194</v>
      </c>
      <c r="D50" s="34" t="s">
        <v>145</v>
      </c>
      <c r="E50" s="34" t="s">
        <v>86</v>
      </c>
      <c r="F50" s="32" t="s">
        <v>219</v>
      </c>
      <c r="G50" s="33"/>
      <c r="H50" s="33"/>
      <c r="I50" s="33"/>
      <c r="J50" s="33"/>
      <c r="K50" s="33"/>
      <c r="L50" s="48">
        <f>IF(ISBLANK(F50),"",VLOOKUP(F50,valve_configs_table[],2,))</f>
        <v>57</v>
      </c>
      <c r="M50" s="33"/>
      <c r="N50" s="33"/>
    </row>
    <row r="51" spans="1:14">
      <c r="A51" s="34"/>
      <c r="B51" s="42" t="s">
        <v>256</v>
      </c>
      <c r="C51" s="34" t="s">
        <v>268</v>
      </c>
      <c r="D51" s="34" t="s">
        <v>226</v>
      </c>
      <c r="E51" s="34" t="s">
        <v>227</v>
      </c>
      <c r="F51" s="32" t="s">
        <v>219</v>
      </c>
      <c r="G51" s="33"/>
      <c r="H51" s="33"/>
      <c r="I51" s="33"/>
      <c r="J51" s="33"/>
      <c r="K51" s="33"/>
      <c r="L51" s="48">
        <f>IF(ISBLANK(F51),"",VLOOKUP(F51,valve_configs_table[],2,))</f>
        <v>57</v>
      </c>
      <c r="M51" s="33"/>
      <c r="N51" s="33"/>
    </row>
    <row r="52" spans="1:14">
      <c r="A52" s="34"/>
      <c r="B52" s="42" t="s">
        <v>257</v>
      </c>
      <c r="C52" s="34" t="s">
        <v>269</v>
      </c>
      <c r="D52" s="34" t="s">
        <v>226</v>
      </c>
      <c r="E52" s="34" t="s">
        <v>227</v>
      </c>
      <c r="F52" s="32" t="s">
        <v>219</v>
      </c>
      <c r="G52" s="33"/>
      <c r="H52" s="33"/>
      <c r="I52" s="33"/>
      <c r="J52" s="33"/>
      <c r="K52" s="33"/>
      <c r="L52" s="48">
        <f>IF(ISBLANK(F52),"",VLOOKUP(F52,valve_configs_table[],2,))</f>
        <v>57</v>
      </c>
      <c r="M52" s="33"/>
      <c r="N52" s="33"/>
    </row>
    <row r="53" spans="1:14">
      <c r="A53" s="34"/>
      <c r="B53" s="42" t="s">
        <v>258</v>
      </c>
      <c r="C53" s="34" t="s">
        <v>270</v>
      </c>
      <c r="D53" s="34" t="s">
        <v>226</v>
      </c>
      <c r="E53" s="34" t="s">
        <v>227</v>
      </c>
      <c r="F53" s="32" t="s">
        <v>219</v>
      </c>
      <c r="G53" s="33"/>
      <c r="H53" s="33"/>
      <c r="I53" s="33"/>
      <c r="J53" s="33"/>
      <c r="K53" s="33"/>
      <c r="L53" s="48">
        <f>IF(ISBLANK(F53),"",VLOOKUP(F53,valve_configs_table[],2,))</f>
        <v>57</v>
      </c>
      <c r="M53" s="33"/>
      <c r="N53" s="33"/>
    </row>
    <row r="54" spans="1:14">
      <c r="A54" s="34"/>
      <c r="B54" s="42" t="s">
        <v>259</v>
      </c>
      <c r="C54" s="34" t="s">
        <v>271</v>
      </c>
      <c r="D54" s="34" t="s">
        <v>226</v>
      </c>
      <c r="E54" s="34" t="s">
        <v>227</v>
      </c>
      <c r="F54" s="32" t="s">
        <v>219</v>
      </c>
      <c r="G54" s="33"/>
      <c r="H54" s="33"/>
      <c r="I54" s="33"/>
      <c r="J54" s="33"/>
      <c r="K54" s="33"/>
      <c r="L54" s="48">
        <f>IF(ISBLANK(F54),"",VLOOKUP(F54,valve_configs_table[],2,))</f>
        <v>57</v>
      </c>
      <c r="M54" s="33"/>
      <c r="N54" s="33"/>
    </row>
    <row r="55" spans="1:14">
      <c r="A55" s="34"/>
      <c r="B55" s="42" t="s">
        <v>260</v>
      </c>
      <c r="C55" s="34" t="s">
        <v>272</v>
      </c>
      <c r="D55" s="34" t="s">
        <v>226</v>
      </c>
      <c r="E55" s="34" t="s">
        <v>227</v>
      </c>
      <c r="F55" s="32" t="s">
        <v>219</v>
      </c>
      <c r="G55" s="33"/>
      <c r="H55" s="33"/>
      <c r="I55" s="33"/>
      <c r="J55" s="33"/>
      <c r="K55" s="33"/>
      <c r="L55" s="48">
        <f>IF(ISBLANK(F55),"",VLOOKUP(F55,valve_configs_table[],2,))</f>
        <v>57</v>
      </c>
      <c r="M55" s="33"/>
      <c r="N55" s="33"/>
    </row>
    <row r="56" spans="1:14">
      <c r="A56" s="34"/>
      <c r="B56" s="42" t="s">
        <v>261</v>
      </c>
      <c r="C56" s="34" t="s">
        <v>273</v>
      </c>
      <c r="D56" s="34" t="s">
        <v>226</v>
      </c>
      <c r="E56" s="34" t="s">
        <v>227</v>
      </c>
      <c r="F56" s="32" t="s">
        <v>219</v>
      </c>
      <c r="G56" s="33"/>
      <c r="H56" s="33"/>
      <c r="I56" s="33"/>
      <c r="J56" s="33"/>
      <c r="K56" s="33"/>
      <c r="L56" s="48">
        <f>IF(ISBLANK(F56),"",VLOOKUP(F56,valve_configs_table[],2,))</f>
        <v>57</v>
      </c>
      <c r="M56" s="33"/>
      <c r="N56" s="33"/>
    </row>
    <row r="57" spans="1:14">
      <c r="A57" s="34"/>
      <c r="B57" s="42" t="s">
        <v>262</v>
      </c>
      <c r="C57" s="34" t="s">
        <v>274</v>
      </c>
      <c r="D57" s="34" t="s">
        <v>226</v>
      </c>
      <c r="E57" s="34" t="s">
        <v>227</v>
      </c>
      <c r="F57" s="32" t="s">
        <v>219</v>
      </c>
      <c r="G57" s="33"/>
      <c r="H57" s="33"/>
      <c r="I57" s="33"/>
      <c r="J57" s="33"/>
      <c r="K57" s="33"/>
      <c r="L57" s="48">
        <f>IF(ISBLANK(F57),"",VLOOKUP(F57,valve_configs_table[],2,))</f>
        <v>57</v>
      </c>
      <c r="M57" s="33"/>
      <c r="N57" s="33"/>
    </row>
    <row r="58" spans="1:14">
      <c r="A58" s="34"/>
      <c r="B58" s="42" t="s">
        <v>263</v>
      </c>
      <c r="C58" s="34" t="s">
        <v>276</v>
      </c>
      <c r="D58" s="34" t="s">
        <v>226</v>
      </c>
      <c r="E58" s="34" t="s">
        <v>227</v>
      </c>
      <c r="F58" s="32" t="s">
        <v>219</v>
      </c>
      <c r="G58" s="33"/>
      <c r="H58" s="33"/>
      <c r="I58" s="33"/>
      <c r="J58" s="33"/>
      <c r="K58" s="33"/>
      <c r="L58" s="48">
        <f>IF(ISBLANK(F58),"",VLOOKUP(F58,valve_configs_table[],2,))</f>
        <v>57</v>
      </c>
      <c r="M58" s="33"/>
      <c r="N58" s="33"/>
    </row>
    <row r="59" spans="1:14">
      <c r="A59" s="34"/>
      <c r="B59" s="42" t="s">
        <v>264</v>
      </c>
      <c r="C59" s="34" t="s">
        <v>277</v>
      </c>
      <c r="D59" s="34" t="s">
        <v>226</v>
      </c>
      <c r="E59" s="34" t="s">
        <v>227</v>
      </c>
      <c r="F59" s="32" t="s">
        <v>219</v>
      </c>
      <c r="G59" s="33"/>
      <c r="H59" s="33"/>
      <c r="I59" s="33"/>
      <c r="J59" s="33"/>
      <c r="K59" s="33"/>
      <c r="L59" s="48">
        <f>IF(ISBLANK(F59),"",VLOOKUP(F59,valve_configs_table[],2,))</f>
        <v>57</v>
      </c>
      <c r="M59" s="33"/>
      <c r="N59" s="33"/>
    </row>
    <row r="60" spans="1:14">
      <c r="A60" s="34"/>
      <c r="B60" s="42" t="s">
        <v>265</v>
      </c>
      <c r="C60" s="34" t="s">
        <v>278</v>
      </c>
      <c r="D60" s="34" t="s">
        <v>226</v>
      </c>
      <c r="E60" s="34" t="s">
        <v>227</v>
      </c>
      <c r="F60" s="32" t="s">
        <v>219</v>
      </c>
      <c r="G60" s="33"/>
      <c r="H60" s="33"/>
      <c r="I60" s="33"/>
      <c r="J60" s="33"/>
      <c r="K60" s="33"/>
      <c r="L60" s="48">
        <f>IF(ISBLANK(F60),"",VLOOKUP(F60,valve_configs_table[],2,))</f>
        <v>57</v>
      </c>
      <c r="M60" s="33"/>
      <c r="N60" s="33"/>
    </row>
    <row r="61" spans="1:14">
      <c r="A61" s="34"/>
      <c r="B61" s="42" t="s">
        <v>266</v>
      </c>
      <c r="C61" s="34" t="s">
        <v>275</v>
      </c>
      <c r="D61" s="34" t="s">
        <v>226</v>
      </c>
      <c r="E61" s="34" t="s">
        <v>227</v>
      </c>
      <c r="F61" s="32" t="s">
        <v>219</v>
      </c>
      <c r="G61" s="33"/>
      <c r="H61" s="33"/>
      <c r="I61" s="33"/>
      <c r="J61" s="33"/>
      <c r="K61" s="33"/>
      <c r="L61" s="48">
        <f>IF(ISBLANK(F61),"",VLOOKUP(F61,valve_configs_table[],2,))</f>
        <v>57</v>
      </c>
      <c r="M61" s="33"/>
      <c r="N61" s="33"/>
    </row>
    <row r="62" spans="1:14">
      <c r="A62" s="34"/>
      <c r="B62" s="42" t="s">
        <v>267</v>
      </c>
      <c r="C62" s="34" t="s">
        <v>325</v>
      </c>
      <c r="D62" s="34" t="s">
        <v>226</v>
      </c>
      <c r="E62" s="34" t="s">
        <v>227</v>
      </c>
      <c r="F62" s="32" t="s">
        <v>219</v>
      </c>
      <c r="G62" s="33"/>
      <c r="H62" s="33"/>
      <c r="I62" s="33"/>
      <c r="J62" s="33"/>
      <c r="K62" s="33"/>
      <c r="L62" s="48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48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48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48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48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48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48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48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48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48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48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48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48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48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48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48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48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48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48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48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48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48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48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48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48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48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48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48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48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48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48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48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48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48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48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48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48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48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48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48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48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48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48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48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48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48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48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48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48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48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48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48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48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48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48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48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48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48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48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48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48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48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48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48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48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48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48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48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48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48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48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48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48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48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48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48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48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48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48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48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48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48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48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48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48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48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48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48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48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48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48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48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48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48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48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48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48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48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48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48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48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48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48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48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48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48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48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48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48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48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48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48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48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48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48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48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48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48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48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48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48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48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48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48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48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48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48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48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48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48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48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48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48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48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48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48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48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48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48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48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48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48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48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48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48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48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48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48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48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48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48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48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48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48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48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48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48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48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48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48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48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48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48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48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48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48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48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48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48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48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48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48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48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48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48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48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48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48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48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48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48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48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48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48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48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48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48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48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48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48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48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48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48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48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48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48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48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48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48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48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48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48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48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48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48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48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48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48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48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48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48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48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48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48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48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48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48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48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48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48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48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48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48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48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48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48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48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48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48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48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48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48"/>
      <c r="M293" s="33"/>
      <c r="N293" s="33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F7" sqref="F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68" t="str">
        <f>proj_nr_descr</f>
        <v>Projectnumber:</v>
      </c>
      <c r="K1" s="67" t="str">
        <f>proj_nr</f>
        <v>[Enter proj nr]</v>
      </c>
      <c r="L1" s="65"/>
    </row>
    <row r="2" spans="1:1009" ht="18" customHeight="1">
      <c r="A2" s="38"/>
      <c r="B2" s="38"/>
      <c r="C2" s="38"/>
      <c r="D2" s="39"/>
      <c r="E2" s="39"/>
      <c r="F2" s="39"/>
      <c r="G2" s="22"/>
      <c r="H2" s="22"/>
      <c r="I2" s="22"/>
      <c r="J2" s="68" t="str">
        <f>proj_name_descr</f>
        <v>Projectname:</v>
      </c>
      <c r="K2" s="67" t="str">
        <f>proj_name</f>
        <v>[Enter proj name]</v>
      </c>
      <c r="L2" s="66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ALU3"/>
    </row>
    <row r="4" spans="1:1009" s="24" customFormat="1" ht="15.75" thickBot="1">
      <c r="A4" s="25"/>
      <c r="B4" s="107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07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3"/>
      <c r="H6" s="33"/>
      <c r="I6" s="33"/>
      <c r="J6" s="33"/>
      <c r="K6" s="33"/>
      <c r="L6" s="48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3"/>
      <c r="H7" s="33"/>
      <c r="I7" s="33"/>
      <c r="J7" s="33"/>
      <c r="K7" s="33"/>
      <c r="L7" s="48">
        <f>IF(ISBLANK(F7),"",VLOOKUP(F7,motor_configs_table[],2,))</f>
        <v>21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222</v>
      </c>
      <c r="G8" s="33"/>
      <c r="H8" s="33"/>
      <c r="I8" s="33"/>
      <c r="J8" s="33"/>
      <c r="K8" s="33"/>
      <c r="L8" s="48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3"/>
      <c r="H9" s="33"/>
      <c r="I9" s="33"/>
      <c r="J9" s="33"/>
      <c r="K9" s="33"/>
      <c r="L9" s="48">
        <f>IF(ISBLANK(F9),"",VLOOKUP(F9,motor_configs_table[],2,))</f>
        <v>21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3"/>
      <c r="H10" s="33"/>
      <c r="I10" s="33"/>
      <c r="J10" s="33"/>
      <c r="K10" s="33"/>
      <c r="L10" s="48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3"/>
      <c r="H11" s="33"/>
      <c r="I11" s="33"/>
      <c r="J11" s="33"/>
      <c r="K11" s="33"/>
      <c r="L11" s="48">
        <f>IF(ISBLANK(F11),"",VLOOKUP(F11,motor_configs_table[],2,))</f>
        <v>21</v>
      </c>
    </row>
    <row r="12" spans="1:1009">
      <c r="A12" s="34"/>
      <c r="B12" s="32" t="s">
        <v>151</v>
      </c>
      <c r="C12" s="34" t="s">
        <v>280</v>
      </c>
      <c r="D12" s="32" t="s">
        <v>145</v>
      </c>
      <c r="E12" s="34" t="s">
        <v>86</v>
      </c>
      <c r="F12" s="32" t="s">
        <v>222</v>
      </c>
      <c r="G12" s="33"/>
      <c r="H12" s="33"/>
      <c r="I12" s="33"/>
      <c r="J12" s="33"/>
      <c r="K12" s="33"/>
      <c r="L12" s="48">
        <f>IF(ISBLANK(F12),"",VLOOKUP(F12,motor_configs_table[],2,))</f>
        <v>21</v>
      </c>
    </row>
    <row r="13" spans="1:1009">
      <c r="A13" s="34"/>
      <c r="B13" s="32" t="s">
        <v>152</v>
      </c>
      <c r="C13" s="34" t="s">
        <v>279</v>
      </c>
      <c r="D13" s="32" t="s">
        <v>145</v>
      </c>
      <c r="E13" s="34" t="s">
        <v>86</v>
      </c>
      <c r="F13" s="32" t="s">
        <v>222</v>
      </c>
      <c r="G13" s="33"/>
      <c r="H13" s="33"/>
      <c r="I13" s="33"/>
      <c r="J13" s="33"/>
      <c r="K13" s="33"/>
      <c r="L13" s="48">
        <f>IF(ISBLANK(F13),"",VLOOKUP(F13,motor_configs_table[],2,))</f>
        <v>21</v>
      </c>
    </row>
    <row r="14" spans="1:1009">
      <c r="A14" s="34"/>
      <c r="B14" s="32" t="s">
        <v>153</v>
      </c>
      <c r="C14" s="34" t="s">
        <v>281</v>
      </c>
      <c r="D14" s="32" t="s">
        <v>145</v>
      </c>
      <c r="E14" s="34" t="s">
        <v>86</v>
      </c>
      <c r="F14" s="32" t="s">
        <v>222</v>
      </c>
      <c r="G14" s="33"/>
      <c r="H14" s="33"/>
      <c r="I14" s="33"/>
      <c r="J14" s="33"/>
      <c r="K14" s="33"/>
      <c r="L14" s="48">
        <f>IF(ISBLANK(F14),"",VLOOKUP(F14,motor_configs_table[],2,))</f>
        <v>21</v>
      </c>
    </row>
    <row r="15" spans="1:1009">
      <c r="A15" s="34"/>
      <c r="B15" s="42" t="s">
        <v>252</v>
      </c>
      <c r="C15" s="34" t="s">
        <v>282</v>
      </c>
      <c r="D15" s="32" t="s">
        <v>226</v>
      </c>
      <c r="E15" s="34" t="s">
        <v>227</v>
      </c>
      <c r="F15" s="32" t="s">
        <v>222</v>
      </c>
      <c r="G15" s="33"/>
      <c r="H15" s="33"/>
      <c r="I15" s="33"/>
      <c r="J15" s="33"/>
      <c r="K15" s="33"/>
      <c r="L15" s="48">
        <f>IF(ISBLANK(F15),"",VLOOKUP(F15,motor_configs_table[],2,))</f>
        <v>21</v>
      </c>
    </row>
    <row r="16" spans="1:1009">
      <c r="A16" s="34"/>
      <c r="B16" s="42" t="s">
        <v>253</v>
      </c>
      <c r="C16" s="34" t="s">
        <v>283</v>
      </c>
      <c r="D16" s="32" t="s">
        <v>226</v>
      </c>
      <c r="E16" s="34" t="s">
        <v>227</v>
      </c>
      <c r="F16" s="32" t="s">
        <v>222</v>
      </c>
      <c r="G16" s="33"/>
      <c r="H16" s="33"/>
      <c r="I16" s="33"/>
      <c r="J16" s="33"/>
      <c r="K16" s="33"/>
      <c r="L16" s="48">
        <f>IF(ISBLANK(F16),"",VLOOKUP(F16,motor_configs_table[],2,))</f>
        <v>21</v>
      </c>
    </row>
    <row r="17" spans="1:12">
      <c r="A17" s="34"/>
      <c r="B17" s="42" t="s">
        <v>254</v>
      </c>
      <c r="C17" s="34" t="s">
        <v>284</v>
      </c>
      <c r="D17" s="32" t="s">
        <v>226</v>
      </c>
      <c r="E17" s="34" t="s">
        <v>227</v>
      </c>
      <c r="F17" s="32" t="s">
        <v>222</v>
      </c>
      <c r="G17" s="33"/>
      <c r="H17" s="33"/>
      <c r="I17" s="33"/>
      <c r="J17" s="33"/>
      <c r="K17" s="33"/>
      <c r="L17" s="48">
        <f>IF(ISBLANK(F17),"",VLOOKUP(F17,motor_configs_table[],2,))</f>
        <v>21</v>
      </c>
    </row>
    <row r="18" spans="1:12">
      <c r="A18" s="34"/>
      <c r="B18" s="42" t="s">
        <v>255</v>
      </c>
      <c r="C18" s="34" t="s">
        <v>285</v>
      </c>
      <c r="D18" s="32" t="s">
        <v>226</v>
      </c>
      <c r="E18" s="34" t="s">
        <v>227</v>
      </c>
      <c r="F18" s="32" t="s">
        <v>222</v>
      </c>
      <c r="G18" s="33"/>
      <c r="H18" s="33"/>
      <c r="I18" s="33"/>
      <c r="J18" s="33"/>
      <c r="K18" s="33"/>
      <c r="L18" s="48">
        <f>IF(ISBLANK(F18),"",VLOOKUP(F18,motor_configs_table[],2,))</f>
        <v>21</v>
      </c>
    </row>
    <row r="19" spans="1:12">
      <c r="A19" s="34"/>
      <c r="B19" s="42" t="s">
        <v>294</v>
      </c>
      <c r="C19" s="34" t="s">
        <v>295</v>
      </c>
      <c r="D19" s="32" t="s">
        <v>226</v>
      </c>
      <c r="E19" s="34" t="s">
        <v>227</v>
      </c>
      <c r="F19" s="32" t="s">
        <v>222</v>
      </c>
      <c r="G19" s="33"/>
      <c r="H19" s="33"/>
      <c r="I19" s="33"/>
      <c r="J19" s="33"/>
      <c r="K19" s="33"/>
      <c r="L19" s="48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48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48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48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48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48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48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48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48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48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48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48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48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48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48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48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48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48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48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48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48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48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48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48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48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48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48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48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48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48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48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48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48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48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48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48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48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48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48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48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48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48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48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48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48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48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48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48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48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48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48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48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48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48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48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48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48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48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48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48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48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48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48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48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48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48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48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48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48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48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48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48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48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48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48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48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48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48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48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48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48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48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48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48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48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48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48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48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48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48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48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48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48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48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48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48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48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48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48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48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48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48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48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48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48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48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48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48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48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48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48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48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48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48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48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48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48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48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48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48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48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48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48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48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48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48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48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48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48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48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48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48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48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48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48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48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48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48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48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48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48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48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48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48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48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48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48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48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48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48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48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48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48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48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48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48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48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48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48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48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48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48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48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48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48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48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48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48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48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48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48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48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48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48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48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48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48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48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48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48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48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48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48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48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48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48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48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48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48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48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48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48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48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48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48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48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48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48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48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48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48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48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48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48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48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48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48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48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48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48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48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48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48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48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48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48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48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48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48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48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48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48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48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48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48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48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48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48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48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48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48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48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48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48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48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48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48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48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48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48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48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48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48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48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48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48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48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48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48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48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48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48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48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48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48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48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48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48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48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48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48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48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48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48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48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48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48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48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48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48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48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48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48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48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48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48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48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48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48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48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48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48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46"/>
      <c r="E1" s="46"/>
      <c r="F1" s="67"/>
      <c r="G1" s="68" t="str">
        <f>proj_nr_descr</f>
        <v>Projectnumber:</v>
      </c>
      <c r="H1" s="67" t="str">
        <f>proj_nr</f>
        <v>[Enter proj nr]</v>
      </c>
      <c r="I1" s="72"/>
    </row>
    <row r="2" spans="1:9" ht="18" customHeight="1">
      <c r="A2" s="39"/>
      <c r="B2" s="39"/>
      <c r="C2" s="39"/>
      <c r="D2" s="46"/>
      <c r="E2" s="46"/>
      <c r="F2" s="67"/>
      <c r="G2" s="68" t="str">
        <f>proj_name_descr</f>
        <v>Projectname:</v>
      </c>
      <c r="H2" s="67" t="str">
        <f>proj_name</f>
        <v>[Enter proj name]</v>
      </c>
      <c r="I2" s="72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07">
        <f>COUNTA(B6:B303)</f>
        <v>17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07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43" t="s">
        <v>250</v>
      </c>
      <c r="C21" s="34" t="s">
        <v>286</v>
      </c>
      <c r="D21" s="32" t="s">
        <v>226</v>
      </c>
      <c r="E21" s="34" t="s">
        <v>227</v>
      </c>
      <c r="F21" s="33"/>
      <c r="G21" s="33"/>
      <c r="H21" s="33"/>
      <c r="I21" s="33"/>
    </row>
    <row r="22" spans="1:9">
      <c r="A22" s="34"/>
      <c r="B22" s="43" t="s">
        <v>251</v>
      </c>
      <c r="C22" s="34" t="s">
        <v>287</v>
      </c>
      <c r="D22" s="32" t="s">
        <v>226</v>
      </c>
      <c r="E22" s="34" t="s">
        <v>227</v>
      </c>
      <c r="F22" s="33"/>
      <c r="G22" s="33"/>
      <c r="H22" s="33"/>
      <c r="I22" s="33"/>
    </row>
    <row r="23" spans="1:9">
      <c r="A23" s="34"/>
      <c r="B23" s="34"/>
      <c r="C23" s="34"/>
      <c r="D23" s="34"/>
      <c r="E23" s="34"/>
      <c r="F23" s="33"/>
      <c r="G23" s="33"/>
      <c r="H23" s="33"/>
      <c r="I23" s="33"/>
    </row>
    <row r="24" spans="1:9">
      <c r="A24" s="34"/>
      <c r="B24" s="34"/>
      <c r="C24" s="34"/>
      <c r="D24" s="34"/>
      <c r="E24" s="34"/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68"/>
      <c r="H1" s="68" t="str">
        <f>proj_nr_descr</f>
        <v>Projectnumber:</v>
      </c>
      <c r="I1" s="70" t="str">
        <f>proj_nr</f>
        <v>[Enter proj nr]</v>
      </c>
      <c r="J1" s="71"/>
    </row>
    <row r="2" spans="1:10" ht="18" customHeight="1">
      <c r="A2" s="39"/>
      <c r="B2" s="39"/>
      <c r="C2" s="39"/>
      <c r="D2" s="39"/>
      <c r="E2" s="39"/>
      <c r="F2" s="39"/>
      <c r="G2" s="68"/>
      <c r="H2" s="68" t="str">
        <f>proj_name_descr</f>
        <v>Projectname:</v>
      </c>
      <c r="I2" s="70" t="str">
        <f>proj_name</f>
        <v>[Enter proj name]</v>
      </c>
      <c r="J2" s="7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</row>
    <row r="4" spans="1:10" s="24" customFormat="1" ht="15.75" thickBot="1">
      <c r="A4" s="25"/>
      <c r="B4" s="107">
        <f>COUNTA(B6:B300)</f>
        <v>1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07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31">
        <f t="shared" si="1"/>
        <v>0</v>
      </c>
    </row>
    <row r="6" spans="1:10">
      <c r="A6" s="32"/>
      <c r="B6" s="32" t="s">
        <v>108</v>
      </c>
      <c r="C6" s="32" t="s">
        <v>109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/>
      <c r="C7" s="34"/>
      <c r="D7" s="32"/>
      <c r="E7" s="34"/>
      <c r="F7" s="33"/>
      <c r="G7" s="33"/>
      <c r="H7" s="33"/>
      <c r="I7" s="33"/>
      <c r="J7" s="33"/>
    </row>
    <row r="8" spans="1:10">
      <c r="A8" s="34"/>
      <c r="B8" s="32"/>
      <c r="C8" s="34"/>
      <c r="D8" s="32"/>
      <c r="E8" s="34"/>
      <c r="F8" s="33"/>
      <c r="G8" s="33"/>
      <c r="H8" s="33"/>
      <c r="I8" s="33"/>
      <c r="J8" s="33"/>
    </row>
    <row r="9" spans="1:10">
      <c r="A9" s="34"/>
      <c r="B9" s="32"/>
      <c r="C9" s="34"/>
      <c r="D9" s="32"/>
      <c r="E9" s="34"/>
      <c r="F9" s="33"/>
      <c r="G9" s="33"/>
      <c r="H9" s="33"/>
      <c r="I9" s="33"/>
      <c r="J9" s="33"/>
    </row>
    <row r="10" spans="1:10">
      <c r="A10" s="34"/>
      <c r="B10" s="32"/>
      <c r="C10" s="34"/>
      <c r="D10" s="32"/>
      <c r="E10" s="34"/>
      <c r="F10" s="33"/>
      <c r="G10" s="33"/>
      <c r="H10" s="33"/>
      <c r="I10" s="33"/>
      <c r="J10" s="33"/>
    </row>
    <row r="11" spans="1:10">
      <c r="A11" s="34"/>
      <c r="B11" s="32"/>
      <c r="C11" s="34"/>
      <c r="D11" s="32"/>
      <c r="E11" s="34"/>
      <c r="F11" s="33"/>
      <c r="G11" s="33"/>
      <c r="H11" s="33"/>
      <c r="I11" s="33"/>
      <c r="J11" s="33"/>
    </row>
    <row r="12" spans="1:10">
      <c r="A12" s="34"/>
      <c r="B12" s="32"/>
      <c r="C12" s="34"/>
      <c r="D12" s="32"/>
      <c r="E12" s="34"/>
      <c r="F12" s="33"/>
      <c r="G12" s="33"/>
      <c r="H12" s="33"/>
      <c r="I12" s="33"/>
      <c r="J12" s="33"/>
    </row>
    <row r="13" spans="1:10">
      <c r="A13" s="34"/>
      <c r="B13" s="32"/>
      <c r="C13" s="34"/>
      <c r="D13" s="32"/>
      <c r="E13" s="34"/>
      <c r="F13" s="33"/>
      <c r="G13" s="33"/>
      <c r="H13" s="33"/>
      <c r="I13" s="33"/>
      <c r="J13" s="33"/>
    </row>
    <row r="14" spans="1:10">
      <c r="A14" s="34"/>
      <c r="B14" s="32"/>
      <c r="C14" s="34"/>
      <c r="D14" s="32"/>
      <c r="E14" s="34"/>
      <c r="F14" s="33"/>
      <c r="G14" s="33"/>
      <c r="H14" s="33"/>
      <c r="I14" s="33"/>
      <c r="J14" s="33"/>
    </row>
    <row r="15" spans="1:10">
      <c r="A15" s="34"/>
      <c r="B15" s="32"/>
      <c r="C15" s="34"/>
      <c r="D15" s="32"/>
      <c r="E15" s="34"/>
      <c r="F15" s="33"/>
      <c r="G15" s="33"/>
      <c r="H15" s="33"/>
      <c r="I15" s="33"/>
      <c r="J15" s="33"/>
    </row>
    <row r="16" spans="1:10">
      <c r="A16" s="34"/>
      <c r="B16" s="34"/>
      <c r="C16" s="34"/>
      <c r="D16" s="32"/>
      <c r="E16" s="34"/>
      <c r="F16" s="33"/>
      <c r="G16" s="33"/>
      <c r="H16" s="33"/>
      <c r="I16" s="33"/>
      <c r="J16" s="33"/>
    </row>
    <row r="17" spans="1:10">
      <c r="A17" s="34"/>
      <c r="B17" s="34"/>
      <c r="C17" s="34"/>
      <c r="D17" s="32"/>
      <c r="E17" s="34"/>
      <c r="F17" s="33"/>
      <c r="G17" s="33"/>
      <c r="H17" s="33"/>
      <c r="I17" s="33"/>
      <c r="J17" s="33"/>
    </row>
    <row r="18" spans="1:10">
      <c r="A18" s="34"/>
      <c r="B18" s="34"/>
      <c r="C18" s="34"/>
      <c r="D18" s="32"/>
      <c r="E18" s="34"/>
      <c r="F18" s="33"/>
      <c r="G18" s="33"/>
      <c r="H18" s="33"/>
      <c r="I18" s="33"/>
      <c r="J18" s="33"/>
    </row>
    <row r="19" spans="1:10">
      <c r="A19" s="34"/>
      <c r="B19" s="34"/>
      <c r="C19" s="34"/>
      <c r="D19" s="32"/>
      <c r="E19" s="34"/>
      <c r="F19" s="33"/>
      <c r="G19" s="33"/>
      <c r="H19" s="33"/>
      <c r="I19" s="33"/>
      <c r="J19" s="33"/>
    </row>
    <row r="20" spans="1:10">
      <c r="A20" s="34"/>
      <c r="B20" s="34"/>
      <c r="C20" s="34"/>
      <c r="D20" s="32"/>
      <c r="E20" s="34"/>
      <c r="F20" s="33"/>
      <c r="G20" s="33"/>
      <c r="H20" s="33"/>
      <c r="I20" s="33"/>
      <c r="J20" s="33"/>
    </row>
    <row r="21" spans="1:10">
      <c r="A21" s="34"/>
      <c r="B21" s="34"/>
      <c r="C21" s="34"/>
      <c r="D21" s="32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D299" s="34"/>
      <c r="E299" s="34"/>
      <c r="F299" s="33"/>
      <c r="G299" s="33"/>
      <c r="H299" s="33"/>
      <c r="I299" s="33"/>
      <c r="J299" s="33"/>
    </row>
    <row r="300" spans="1:10">
      <c r="A300" s="34"/>
      <c r="B300" s="34"/>
      <c r="C300" s="34"/>
      <c r="E300" s="34"/>
      <c r="F300" s="33"/>
      <c r="G300" s="33"/>
      <c r="H300" s="33"/>
      <c r="I300" s="33"/>
      <c r="J300" s="33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110" t="str">
        <f>proj_nr_descr</f>
        <v>Projectnumber:</v>
      </c>
      <c r="K1" s="110"/>
      <c r="L1" s="108" t="str">
        <f>proj_nr</f>
        <v>[Enter proj nr]</v>
      </c>
      <c r="M1" s="109"/>
    </row>
    <row r="2" spans="1:13" ht="18" customHeight="1">
      <c r="A2" s="39"/>
      <c r="B2" s="39"/>
      <c r="C2" s="39"/>
      <c r="D2" s="39"/>
      <c r="E2" s="39"/>
      <c r="F2" s="39"/>
      <c r="G2" s="39"/>
      <c r="H2" s="39"/>
      <c r="I2" s="39"/>
      <c r="J2" s="110" t="str">
        <f>proj_name_descr</f>
        <v>Projectname:</v>
      </c>
      <c r="K2" s="110"/>
      <c r="L2" s="108" t="str">
        <f>proj_name</f>
        <v>[Enter proj name]</v>
      </c>
      <c r="M2" s="109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07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07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148</v>
      </c>
      <c r="C12" s="34"/>
      <c r="D12" s="32" t="s">
        <v>145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149</v>
      </c>
      <c r="C13" s="34"/>
      <c r="D13" s="32" t="s">
        <v>145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150</v>
      </c>
      <c r="C14" s="34"/>
      <c r="D14" s="32" t="s">
        <v>145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43" t="s">
        <v>239</v>
      </c>
      <c r="C15" s="34" t="s">
        <v>303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43" t="s">
        <v>240</v>
      </c>
      <c r="C16" s="34" t="s">
        <v>305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43" t="s">
        <v>301</v>
      </c>
      <c r="C17" s="34" t="s">
        <v>302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43" t="s">
        <v>241</v>
      </c>
      <c r="C18" s="34" t="s">
        <v>304</v>
      </c>
      <c r="D18" s="32" t="s">
        <v>226</v>
      </c>
      <c r="E18" s="34" t="s">
        <v>227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43" t="s">
        <v>242</v>
      </c>
      <c r="C19" s="34" t="s">
        <v>300</v>
      </c>
      <c r="D19" s="32" t="s">
        <v>226</v>
      </c>
      <c r="E19" s="34" t="s">
        <v>227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43" t="s">
        <v>243</v>
      </c>
      <c r="C20" s="34" t="s">
        <v>278</v>
      </c>
      <c r="D20" s="32" t="s">
        <v>226</v>
      </c>
      <c r="E20" s="34" t="s">
        <v>227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43" t="s">
        <v>244</v>
      </c>
      <c r="C21" s="34" t="s">
        <v>297</v>
      </c>
      <c r="D21" s="32" t="s">
        <v>226</v>
      </c>
      <c r="E21" s="34" t="s">
        <v>227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43" t="s">
        <v>245</v>
      </c>
      <c r="C22" s="34" t="s">
        <v>298</v>
      </c>
      <c r="D22" s="32" t="s">
        <v>226</v>
      </c>
      <c r="E22" s="34" t="s">
        <v>227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43" t="s">
        <v>296</v>
      </c>
      <c r="C23" s="34" t="s">
        <v>299</v>
      </c>
      <c r="D23" s="32" t="s">
        <v>226</v>
      </c>
      <c r="E23" s="34" t="s">
        <v>227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6" priority="6" operator="equal">
      <formula>"P"</formula>
    </cfRule>
    <cfRule type="cellIs" dxfId="175" priority="7" operator="equal">
      <formula>"p"</formula>
    </cfRule>
    <cfRule type="cellIs" dxfId="174" priority="8" operator="equal">
      <formula>"x"</formula>
    </cfRule>
    <cfRule type="cellIs" dxfId="173" priority="9" operator="equal">
      <formula>"X"</formula>
    </cfRule>
  </conditionalFormatting>
  <conditionalFormatting sqref="G6:G300">
    <cfRule type="cellIs" dxfId="172" priority="10" operator="equal">
      <formula>"P"</formula>
    </cfRule>
    <cfRule type="cellIs" dxfId="171" priority="11" operator="equal">
      <formula>"p"</formula>
    </cfRule>
    <cfRule type="cellIs" dxfId="170" priority="12" operator="equal">
      <formula>"x"</formula>
    </cfRule>
    <cfRule type="cellIs" dxfId="169" priority="13" operator="equal">
      <formula>"X"</formula>
    </cfRule>
  </conditionalFormatting>
  <conditionalFormatting sqref="H6:H300">
    <cfRule type="cellIs" dxfId="168" priority="14" operator="equal">
      <formula>"P"</formula>
    </cfRule>
    <cfRule type="cellIs" dxfId="167" priority="15" operator="equal">
      <formula>"p"</formula>
    </cfRule>
    <cfRule type="cellIs" dxfId="166" priority="16" operator="equal">
      <formula>"x"</formula>
    </cfRule>
    <cfRule type="cellIs" dxfId="165" priority="17" operator="equal">
      <formula>"X"</formula>
    </cfRule>
  </conditionalFormatting>
  <conditionalFormatting sqref="I6:I300">
    <cfRule type="cellIs" dxfId="164" priority="22" operator="equal">
      <formula>"P"</formula>
    </cfRule>
    <cfRule type="cellIs" dxfId="163" priority="23" operator="equal">
      <formula>"p"</formula>
    </cfRule>
    <cfRule type="cellIs" dxfId="162" priority="24" operator="equal">
      <formula>"x"</formula>
    </cfRule>
    <cfRule type="cellIs" dxfId="161" priority="25" operator="equal">
      <formula>"X"</formula>
    </cfRule>
  </conditionalFormatting>
  <conditionalFormatting sqref="J6 J15:J300">
    <cfRule type="cellIs" dxfId="160" priority="26" operator="equal">
      <formula>"P"</formula>
    </cfRule>
    <cfRule type="cellIs" dxfId="159" priority="27" operator="equal">
      <formula>"p"</formula>
    </cfRule>
    <cfRule type="cellIs" dxfId="158" priority="28" operator="equal">
      <formula>"x"</formula>
    </cfRule>
    <cfRule type="cellIs" dxfId="157" priority="29" operator="equal">
      <formula>"X"</formula>
    </cfRule>
  </conditionalFormatting>
  <conditionalFormatting sqref="B11:B300">
    <cfRule type="duplicateValues" dxfId="156" priority="30"/>
  </conditionalFormatting>
  <conditionalFormatting sqref="B6 B8">
    <cfRule type="duplicateValues" dxfId="155" priority="31"/>
  </conditionalFormatting>
  <conditionalFormatting sqref="B7">
    <cfRule type="duplicateValues" dxfId="154" priority="32"/>
  </conditionalFormatting>
  <conditionalFormatting sqref="B9">
    <cfRule type="duplicateValues" dxfId="153" priority="33"/>
  </conditionalFormatting>
  <conditionalFormatting sqref="B10">
    <cfRule type="duplicateValues" dxfId="152" priority="34"/>
  </conditionalFormatting>
  <conditionalFormatting sqref="J7">
    <cfRule type="cellIs" dxfId="151" priority="35" operator="equal">
      <formula>"P"</formula>
    </cfRule>
    <cfRule type="cellIs" dxfId="150" priority="36" operator="equal">
      <formula>"p"</formula>
    </cfRule>
    <cfRule type="cellIs" dxfId="149" priority="37" operator="equal">
      <formula>"x"</formula>
    </cfRule>
    <cfRule type="cellIs" dxfId="148" priority="38" operator="equal">
      <formula>"X"</formula>
    </cfRule>
  </conditionalFormatting>
  <conditionalFormatting sqref="J8">
    <cfRule type="cellIs" dxfId="147" priority="39" operator="equal">
      <formula>"P"</formula>
    </cfRule>
    <cfRule type="cellIs" dxfId="146" priority="40" operator="equal">
      <formula>"p"</formula>
    </cfRule>
    <cfRule type="cellIs" dxfId="145" priority="41" operator="equal">
      <formula>"x"</formula>
    </cfRule>
    <cfRule type="cellIs" dxfId="144" priority="42" operator="equal">
      <formula>"X"</formula>
    </cfRule>
  </conditionalFormatting>
  <conditionalFormatting sqref="J9">
    <cfRule type="cellIs" dxfId="143" priority="43" operator="equal">
      <formula>"P"</formula>
    </cfRule>
    <cfRule type="cellIs" dxfId="142" priority="44" operator="equal">
      <formula>"p"</formula>
    </cfRule>
    <cfRule type="cellIs" dxfId="141" priority="45" operator="equal">
      <formula>"x"</formula>
    </cfRule>
    <cfRule type="cellIs" dxfId="140" priority="46" operator="equal">
      <formula>"X"</formula>
    </cfRule>
  </conditionalFormatting>
  <conditionalFormatting sqref="J10">
    <cfRule type="cellIs" dxfId="139" priority="47" operator="equal">
      <formula>"P"</formula>
    </cfRule>
    <cfRule type="cellIs" dxfId="138" priority="48" operator="equal">
      <formula>"p"</formula>
    </cfRule>
    <cfRule type="cellIs" dxfId="137" priority="49" operator="equal">
      <formula>"x"</formula>
    </cfRule>
    <cfRule type="cellIs" dxfId="136" priority="50" operator="equal">
      <formula>"X"</formula>
    </cfRule>
  </conditionalFormatting>
  <conditionalFormatting sqref="J11:J14">
    <cfRule type="cellIs" dxfId="135" priority="1" operator="equal">
      <formula>"P"</formula>
    </cfRule>
    <cfRule type="cellIs" dxfId="134" priority="2" operator="equal">
      <formula>"p"</formula>
    </cfRule>
    <cfRule type="cellIs" dxfId="133" priority="3" operator="equal">
      <formula>"x"</formula>
    </cfRule>
    <cfRule type="cellIs" dxfId="132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F7" sqref="F7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110" t="str">
        <f>proj_nr_descr</f>
        <v>Projectnumber:</v>
      </c>
      <c r="J1" s="110"/>
      <c r="K1" s="108" t="str">
        <f>proj_nr</f>
        <v>[Enter proj nr]</v>
      </c>
      <c r="L1" s="109"/>
    </row>
    <row r="2" spans="1:1019" ht="18" customHeight="1">
      <c r="A2" s="22"/>
      <c r="B2" s="22"/>
      <c r="C2" s="22"/>
      <c r="D2" s="39"/>
      <c r="E2" s="39"/>
      <c r="F2" s="22"/>
      <c r="G2" s="22"/>
      <c r="H2" s="22"/>
      <c r="I2" s="110" t="str">
        <f>proj_name_descr</f>
        <v>Projectname:</v>
      </c>
      <c r="J2" s="110"/>
      <c r="K2" s="108" t="str">
        <f>proj_name</f>
        <v>[Enter proj name]</v>
      </c>
      <c r="L2" s="109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07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07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110</v>
      </c>
      <c r="C16" s="34" t="s">
        <v>119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111</v>
      </c>
      <c r="C17" s="34" t="s">
        <v>119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112</v>
      </c>
      <c r="C18" s="34" t="s">
        <v>119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113</v>
      </c>
      <c r="C19" s="34" t="s">
        <v>119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114</v>
      </c>
      <c r="C20" s="34" t="s">
        <v>119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115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116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117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118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128</v>
      </c>
      <c r="C25" s="34"/>
      <c r="D25" s="34" t="s">
        <v>145</v>
      </c>
      <c r="E25" s="34" t="s">
        <v>86</v>
      </c>
      <c r="F25" s="33"/>
      <c r="G25" s="33"/>
      <c r="H25" s="33"/>
      <c r="I25" s="33"/>
      <c r="J25" s="28" t="s">
        <v>126</v>
      </c>
      <c r="K25" s="35">
        <v>0</v>
      </c>
      <c r="L25" s="35">
        <v>30000</v>
      </c>
    </row>
    <row r="26" spans="1:12">
      <c r="A26" s="34"/>
      <c r="B26" s="34" t="s">
        <v>129</v>
      </c>
      <c r="C26" s="34"/>
      <c r="D26" s="34" t="s">
        <v>145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130</v>
      </c>
      <c r="C27" s="34"/>
      <c r="D27" s="34" t="s">
        <v>145</v>
      </c>
      <c r="E27" s="34" t="s">
        <v>86</v>
      </c>
      <c r="F27" s="33"/>
      <c r="G27" s="33"/>
      <c r="H27" s="33"/>
      <c r="I27" s="33"/>
      <c r="J27" s="28" t="s">
        <v>126</v>
      </c>
      <c r="K27" s="35">
        <v>0</v>
      </c>
      <c r="L27" s="35">
        <v>30000</v>
      </c>
    </row>
    <row r="28" spans="1:12">
      <c r="A28" s="34"/>
      <c r="B28" s="34" t="s">
        <v>131</v>
      </c>
      <c r="C28" s="34"/>
      <c r="D28" s="34" t="s">
        <v>145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132</v>
      </c>
      <c r="C29" s="34"/>
      <c r="D29" s="34" t="s">
        <v>145</v>
      </c>
      <c r="E29" s="34" t="s">
        <v>86</v>
      </c>
      <c r="F29" s="33"/>
      <c r="G29" s="33"/>
      <c r="H29" s="33"/>
      <c r="I29" s="33"/>
      <c r="J29" s="28" t="s">
        <v>126</v>
      </c>
      <c r="K29" s="35">
        <v>0</v>
      </c>
      <c r="L29" s="35">
        <v>30000</v>
      </c>
    </row>
    <row r="30" spans="1:12">
      <c r="A30" s="34"/>
      <c r="B30" s="34" t="s">
        <v>133</v>
      </c>
      <c r="C30" s="34"/>
      <c r="D30" s="34" t="s">
        <v>145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134</v>
      </c>
      <c r="C31" s="34"/>
      <c r="D31" s="34" t="s">
        <v>145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135</v>
      </c>
      <c r="C32" s="34"/>
      <c r="D32" s="34" t="s">
        <v>145</v>
      </c>
      <c r="E32" s="34" t="s">
        <v>86</v>
      </c>
      <c r="F32" s="33"/>
      <c r="G32" s="33"/>
      <c r="H32" s="33"/>
      <c r="I32" s="33"/>
      <c r="J32" s="28" t="s">
        <v>146</v>
      </c>
      <c r="K32" s="35">
        <v>0</v>
      </c>
      <c r="L32" s="35">
        <v>200</v>
      </c>
    </row>
    <row r="33" spans="1:12">
      <c r="A33" s="34"/>
      <c r="B33" s="34" t="s">
        <v>136</v>
      </c>
      <c r="C33" s="34"/>
      <c r="D33" s="34" t="s">
        <v>145</v>
      </c>
      <c r="E33" s="34" t="s">
        <v>86</v>
      </c>
      <c r="F33" s="33"/>
      <c r="G33" s="33"/>
      <c r="H33" s="33"/>
      <c r="I33" s="33"/>
      <c r="J33" s="28" t="s">
        <v>126</v>
      </c>
      <c r="K33" s="35">
        <v>0</v>
      </c>
      <c r="L33" s="35">
        <v>30000</v>
      </c>
    </row>
    <row r="34" spans="1:12">
      <c r="A34" s="34"/>
      <c r="B34" s="34" t="s">
        <v>137</v>
      </c>
      <c r="C34" s="34"/>
      <c r="D34" s="34" t="s">
        <v>145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138</v>
      </c>
      <c r="C35" s="34"/>
      <c r="D35" s="34" t="s">
        <v>145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139</v>
      </c>
      <c r="C36" s="34"/>
      <c r="D36" s="34" t="s">
        <v>145</v>
      </c>
      <c r="E36" s="34" t="s">
        <v>86</v>
      </c>
      <c r="F36" s="33"/>
      <c r="G36" s="33"/>
      <c r="H36" s="33"/>
      <c r="I36" s="33"/>
      <c r="J36" s="28" t="s">
        <v>146</v>
      </c>
      <c r="K36" s="35">
        <v>0</v>
      </c>
      <c r="L36" s="35">
        <v>200</v>
      </c>
    </row>
    <row r="37" spans="1:12">
      <c r="A37" s="34"/>
      <c r="B37" s="34" t="s">
        <v>140</v>
      </c>
      <c r="C37" s="34"/>
      <c r="D37" s="34" t="s">
        <v>145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141</v>
      </c>
      <c r="C38" s="34"/>
      <c r="D38" s="34" t="s">
        <v>145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142</v>
      </c>
      <c r="C39" s="34"/>
      <c r="D39" s="34" t="s">
        <v>145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143</v>
      </c>
      <c r="C40" s="34"/>
      <c r="D40" s="34" t="s">
        <v>145</v>
      </c>
      <c r="E40" s="34" t="s">
        <v>86</v>
      </c>
      <c r="F40" s="33"/>
      <c r="G40" s="33"/>
      <c r="H40" s="33"/>
      <c r="I40" s="33"/>
      <c r="J40" s="28" t="s">
        <v>146</v>
      </c>
      <c r="K40" s="35">
        <v>0</v>
      </c>
      <c r="L40" s="35">
        <v>200</v>
      </c>
    </row>
    <row r="41" spans="1:12">
      <c r="A41" s="34"/>
      <c r="B41" s="34" t="s">
        <v>144</v>
      </c>
      <c r="C41" s="34"/>
      <c r="D41" s="34" t="s">
        <v>145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43" t="s">
        <v>292</v>
      </c>
      <c r="C42" s="34" t="s">
        <v>293</v>
      </c>
      <c r="D42" s="34" t="s">
        <v>226</v>
      </c>
      <c r="E42" s="34" t="s">
        <v>227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43" t="s">
        <v>246</v>
      </c>
      <c r="C43" s="34" t="s">
        <v>290</v>
      </c>
      <c r="D43" s="34" t="s">
        <v>226</v>
      </c>
      <c r="E43" s="34" t="s">
        <v>227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43" t="s">
        <v>247</v>
      </c>
      <c r="C44" s="34" t="s">
        <v>288</v>
      </c>
      <c r="D44" s="34" t="s">
        <v>226</v>
      </c>
      <c r="E44" s="34" t="s">
        <v>227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43" t="s">
        <v>248</v>
      </c>
      <c r="C45" s="34" t="s">
        <v>289</v>
      </c>
      <c r="D45" s="34" t="s">
        <v>226</v>
      </c>
      <c r="E45" s="34" t="s">
        <v>227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43" t="s">
        <v>249</v>
      </c>
      <c r="C46" s="34" t="s">
        <v>291</v>
      </c>
      <c r="D46" s="34" t="s">
        <v>226</v>
      </c>
      <c r="E46" s="34" t="s">
        <v>227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43" t="s">
        <v>306</v>
      </c>
      <c r="C47" s="34" t="s">
        <v>307</v>
      </c>
      <c r="D47" s="34" t="s">
        <v>226</v>
      </c>
      <c r="E47" s="34" t="s">
        <v>227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B6:B300">
    <cfRule type="duplicateValues" dxfId="127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31" sqref="E3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110" t="str">
        <f>proj_nr_descr</f>
        <v>Projectnumber:</v>
      </c>
      <c r="L1" s="110"/>
      <c r="M1" s="108" t="str">
        <f>proj_nr</f>
        <v>[Enter proj nr]</v>
      </c>
      <c r="N1" s="109"/>
      <c r="O1" s="39"/>
      <c r="P1" s="39"/>
    </row>
    <row r="2" spans="1:16" ht="18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110" t="str">
        <f>proj_name_descr</f>
        <v>Projectname:</v>
      </c>
      <c r="L2" s="110"/>
      <c r="M2" s="108" t="str">
        <f>proj_name</f>
        <v>[Enter proj name]</v>
      </c>
      <c r="N2" s="109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23" t="s">
        <v>48</v>
      </c>
      <c r="L3" s="23" t="s">
        <v>49</v>
      </c>
      <c r="M3" s="23" t="s">
        <v>50</v>
      </c>
      <c r="N3" s="111" t="s">
        <v>77</v>
      </c>
      <c r="O3" s="111"/>
      <c r="P3" s="111"/>
    </row>
    <row r="4" spans="1:16" s="24" customFormat="1" ht="15.75" thickBot="1">
      <c r="A4" s="25"/>
      <c r="B4" s="107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07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120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121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154</v>
      </c>
      <c r="C8" s="34"/>
      <c r="D8" s="32" t="s">
        <v>145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155</v>
      </c>
      <c r="C9" s="34"/>
      <c r="D9" s="32" t="s">
        <v>145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156</v>
      </c>
      <c r="C10" s="34"/>
      <c r="D10" s="32" t="s">
        <v>145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42" t="s">
        <v>233</v>
      </c>
      <c r="C12" s="34" t="s">
        <v>229</v>
      </c>
      <c r="D12" s="32" t="s">
        <v>226</v>
      </c>
      <c r="E12" s="34" t="s">
        <v>227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42" t="s">
        <v>234</v>
      </c>
      <c r="C13" s="34" t="s">
        <v>228</v>
      </c>
      <c r="D13" s="32" t="s">
        <v>226</v>
      </c>
      <c r="E13" s="34" t="s">
        <v>227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42" t="s">
        <v>235</v>
      </c>
      <c r="C14" s="34" t="s">
        <v>230</v>
      </c>
      <c r="D14" s="32" t="s">
        <v>226</v>
      </c>
      <c r="E14" s="34" t="s">
        <v>227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42" t="s">
        <v>236</v>
      </c>
      <c r="C15" s="34" t="s">
        <v>231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42" t="s">
        <v>237</v>
      </c>
      <c r="C16" s="34" t="s">
        <v>232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42" t="s">
        <v>238</v>
      </c>
      <c r="C17" s="34" t="s">
        <v>81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C18" sqref="C18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110" t="str">
        <f>proj_nr_descr</f>
        <v>Projectnumber:</v>
      </c>
      <c r="K1" s="110"/>
      <c r="L1" s="108" t="str">
        <f>proj_nr</f>
        <v>[Enter proj nr]</v>
      </c>
      <c r="M1" s="109"/>
    </row>
    <row r="2" spans="1:13" s="24" customFormat="1" ht="19.5" customHeight="1">
      <c r="A2" s="39"/>
      <c r="B2" s="39"/>
      <c r="C2" s="39"/>
      <c r="D2" s="39"/>
      <c r="E2" s="39"/>
      <c r="F2" s="39"/>
      <c r="G2" s="39"/>
      <c r="H2" s="39"/>
      <c r="I2" s="39"/>
      <c r="J2" s="110" t="str">
        <f>proj_name_descr</f>
        <v>Projectname:</v>
      </c>
      <c r="K2" s="110"/>
      <c r="L2" s="108" t="str">
        <f>proj_name</f>
        <v>[Enter proj name]</v>
      </c>
      <c r="M2" s="109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195</v>
      </c>
    </row>
    <row r="4" spans="1:13" ht="15.75" thickBot="1">
      <c r="A4" s="25"/>
      <c r="B4" s="107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50"/>
      <c r="M4" s="27"/>
    </row>
    <row r="5" spans="1:13" ht="15.75" thickBot="1">
      <c r="A5" s="29"/>
      <c r="B5" s="107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122</v>
      </c>
      <c r="C6" s="32" t="s">
        <v>127</v>
      </c>
      <c r="D6" s="32" t="s">
        <v>84</v>
      </c>
      <c r="E6" s="32" t="s">
        <v>85</v>
      </c>
      <c r="F6" s="33"/>
      <c r="G6" s="33"/>
      <c r="H6" s="33"/>
      <c r="I6" s="33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123</v>
      </c>
      <c r="C7" s="32" t="s">
        <v>127</v>
      </c>
      <c r="D7" s="32" t="s">
        <v>84</v>
      </c>
      <c r="E7" s="32" t="s">
        <v>85</v>
      </c>
      <c r="F7" s="33"/>
      <c r="G7" s="33"/>
      <c r="H7" s="33"/>
      <c r="I7" s="33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124</v>
      </c>
      <c r="C8" s="32" t="s">
        <v>127</v>
      </c>
      <c r="D8" s="32" t="s">
        <v>84</v>
      </c>
      <c r="E8" s="32" t="s">
        <v>85</v>
      </c>
      <c r="F8" s="33"/>
      <c r="G8" s="33"/>
      <c r="H8" s="33"/>
      <c r="I8" s="33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125</v>
      </c>
      <c r="C9" s="32" t="s">
        <v>127</v>
      </c>
      <c r="D9" s="32" t="s">
        <v>84</v>
      </c>
      <c r="E9" s="32" t="s">
        <v>85</v>
      </c>
      <c r="F9" s="33"/>
      <c r="G9" s="33"/>
      <c r="H9" s="33"/>
      <c r="I9" s="33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158</v>
      </c>
      <c r="C10" s="32" t="s">
        <v>127</v>
      </c>
      <c r="D10" s="32" t="s">
        <v>145</v>
      </c>
      <c r="E10" s="32" t="s">
        <v>86</v>
      </c>
      <c r="F10" s="33"/>
      <c r="G10" s="33"/>
      <c r="H10" s="33"/>
      <c r="I10" s="33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159</v>
      </c>
      <c r="C11" s="32" t="s">
        <v>127</v>
      </c>
      <c r="D11" s="32" t="s">
        <v>145</v>
      </c>
      <c r="E11" s="32" t="s">
        <v>86</v>
      </c>
      <c r="F11" s="33"/>
      <c r="G11" s="33"/>
      <c r="H11" s="33"/>
      <c r="I11" s="33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4"/>
      <c r="B12" s="43" t="s">
        <v>308</v>
      </c>
      <c r="C12" s="32" t="s">
        <v>127</v>
      </c>
      <c r="D12" s="32" t="s">
        <v>226</v>
      </c>
      <c r="E12" s="34" t="s">
        <v>227</v>
      </c>
      <c r="F12" s="33"/>
      <c r="G12" s="33"/>
      <c r="H12" s="33"/>
      <c r="I12" s="33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39"/>
  <sheetViews>
    <sheetView workbookViewId="0">
      <selection activeCell="G13" sqref="G13"/>
    </sheetView>
  </sheetViews>
  <sheetFormatPr defaultColWidth="9.140625" defaultRowHeight="15"/>
  <cols>
    <col min="1" max="1" width="28.140625" style="40" customWidth="1"/>
    <col min="2" max="2" width="14.5703125" style="40" bestFit="1" customWidth="1"/>
    <col min="3" max="4" width="12.7109375" style="40" customWidth="1"/>
    <col min="5" max="5" width="16.28515625" style="40" hidden="1" customWidth="1"/>
    <col min="6" max="10" width="10.7109375" style="40" customWidth="1"/>
    <col min="11" max="11" width="4.7109375" style="40" customWidth="1"/>
    <col min="12" max="16" width="10.7109375" style="40" customWidth="1"/>
    <col min="17" max="17" width="4.7109375" style="40" customWidth="1"/>
    <col min="18" max="21" width="10.7109375" style="40" customWidth="1"/>
    <col min="22" max="22" width="18.140625" style="40" bestFit="1" customWidth="1"/>
    <col min="23" max="16384" width="9.140625" style="40"/>
  </cols>
  <sheetData>
    <row r="1" spans="1:22" ht="18" customHeight="1" thickBo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88"/>
      <c r="P1" s="88"/>
      <c r="Q1" s="89"/>
      <c r="R1" s="95"/>
      <c r="S1" s="110" t="s">
        <v>310</v>
      </c>
      <c r="T1" s="110"/>
      <c r="U1" s="108" t="s">
        <v>311</v>
      </c>
      <c r="V1" s="109"/>
    </row>
    <row r="2" spans="1:22" ht="18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88"/>
      <c r="P2" s="88"/>
      <c r="Q2" s="89"/>
      <c r="R2" s="95"/>
      <c r="S2" s="110" t="s">
        <v>309</v>
      </c>
      <c r="T2" s="110"/>
      <c r="U2" s="108" t="s">
        <v>312</v>
      </c>
      <c r="V2" s="109"/>
    </row>
    <row r="3" spans="1:22">
      <c r="A3" s="112" t="s">
        <v>367</v>
      </c>
      <c r="B3" s="113"/>
      <c r="C3" s="113"/>
      <c r="D3" s="116"/>
      <c r="E3" s="87"/>
      <c r="F3" s="112" t="s">
        <v>196</v>
      </c>
      <c r="G3" s="113"/>
      <c r="H3" s="113"/>
      <c r="I3" s="113"/>
      <c r="J3" s="117"/>
      <c r="K3" s="96"/>
      <c r="L3" s="112" t="s">
        <v>197</v>
      </c>
      <c r="M3" s="113" t="s">
        <v>197</v>
      </c>
      <c r="N3" s="113" t="s">
        <v>197</v>
      </c>
      <c r="O3" s="113" t="s">
        <v>197</v>
      </c>
      <c r="P3" s="117" t="s">
        <v>197</v>
      </c>
      <c r="Q3" s="96"/>
      <c r="R3" s="112" t="s">
        <v>198</v>
      </c>
      <c r="S3" s="113" t="s">
        <v>198</v>
      </c>
      <c r="T3" s="113" t="s">
        <v>198</v>
      </c>
      <c r="U3" s="113" t="s">
        <v>198</v>
      </c>
      <c r="V3" s="114" t="s">
        <v>82</v>
      </c>
    </row>
    <row r="4" spans="1:22" s="41" customFormat="1" ht="11.25" customHeight="1">
      <c r="A4" s="97" t="s">
        <v>12</v>
      </c>
      <c r="B4" s="97" t="s">
        <v>358</v>
      </c>
      <c r="C4" s="97" t="s">
        <v>83</v>
      </c>
      <c r="D4" s="97" t="s">
        <v>14</v>
      </c>
      <c r="E4" s="97" t="s">
        <v>389</v>
      </c>
      <c r="F4" s="98" t="s">
        <v>199</v>
      </c>
      <c r="G4" s="98" t="s">
        <v>200</v>
      </c>
      <c r="H4" s="98" t="s">
        <v>201</v>
      </c>
      <c r="I4" s="98" t="s">
        <v>4</v>
      </c>
      <c r="J4" s="98" t="s">
        <v>202</v>
      </c>
      <c r="K4" s="99"/>
      <c r="L4" s="98" t="s">
        <v>203</v>
      </c>
      <c r="M4" s="98" t="s">
        <v>204</v>
      </c>
      <c r="N4" s="98" t="s">
        <v>205</v>
      </c>
      <c r="O4" s="98" t="s">
        <v>206</v>
      </c>
      <c r="P4" s="98" t="s">
        <v>207</v>
      </c>
      <c r="Q4" s="99"/>
      <c r="R4" s="98" t="s">
        <v>208</v>
      </c>
      <c r="S4" s="98" t="s">
        <v>4</v>
      </c>
      <c r="T4" s="98" t="s">
        <v>209</v>
      </c>
      <c r="U4" s="98" t="s">
        <v>210</v>
      </c>
      <c r="V4" s="115"/>
    </row>
    <row r="5" spans="1:22" ht="15.75">
      <c r="A5" s="90" t="s">
        <v>357</v>
      </c>
      <c r="B5" s="100" t="s">
        <v>371</v>
      </c>
      <c r="C5" s="32" t="s">
        <v>84</v>
      </c>
      <c r="D5" s="100" t="s">
        <v>85</v>
      </c>
      <c r="E5" s="101" t="s">
        <v>374</v>
      </c>
      <c r="F5" s="91"/>
      <c r="G5" s="91"/>
      <c r="H5" s="91"/>
      <c r="I5" s="91"/>
      <c r="J5" s="91"/>
      <c r="K5" s="92"/>
      <c r="L5" s="91"/>
      <c r="M5" s="91"/>
      <c r="N5" s="91"/>
      <c r="O5" s="91"/>
      <c r="P5" s="91"/>
      <c r="Q5" s="92"/>
      <c r="R5" s="91"/>
      <c r="S5" s="91"/>
      <c r="T5" s="91"/>
      <c r="U5" s="91"/>
      <c r="V5" s="93"/>
    </row>
    <row r="6" spans="1:22">
      <c r="A6" s="102" t="s">
        <v>314</v>
      </c>
      <c r="B6" s="100" t="s">
        <v>199</v>
      </c>
      <c r="C6" s="103"/>
      <c r="D6" s="103"/>
      <c r="E6" s="101" t="s">
        <v>375</v>
      </c>
      <c r="F6" s="94"/>
      <c r="G6" s="94"/>
      <c r="H6" s="94"/>
      <c r="I6" s="94"/>
      <c r="J6" s="94"/>
      <c r="K6" s="103"/>
      <c r="L6" s="94"/>
      <c r="M6" s="94"/>
      <c r="N6" s="94"/>
      <c r="O6" s="94"/>
      <c r="P6" s="94"/>
      <c r="Q6" s="103"/>
      <c r="R6" s="94"/>
      <c r="S6" s="94"/>
      <c r="T6" s="94"/>
      <c r="U6" s="94"/>
      <c r="V6" s="94"/>
    </row>
    <row r="7" spans="1:22">
      <c r="A7" s="102" t="s">
        <v>145</v>
      </c>
      <c r="B7" s="100" t="s">
        <v>199</v>
      </c>
      <c r="C7" s="103"/>
      <c r="D7" s="103"/>
      <c r="E7" s="101" t="s">
        <v>376</v>
      </c>
      <c r="F7" s="94"/>
      <c r="G7" s="94"/>
      <c r="H7" s="94"/>
      <c r="I7" s="94"/>
      <c r="J7" s="94"/>
      <c r="K7" s="103"/>
      <c r="L7" s="94"/>
      <c r="M7" s="94"/>
      <c r="N7" s="94"/>
      <c r="O7" s="94"/>
      <c r="P7" s="94"/>
      <c r="Q7" s="103"/>
      <c r="R7" s="94"/>
      <c r="S7" s="94"/>
      <c r="T7" s="94"/>
      <c r="U7" s="94"/>
      <c r="V7" s="94"/>
    </row>
    <row r="8" spans="1:22">
      <c r="A8" s="102" t="s">
        <v>315</v>
      </c>
      <c r="B8" s="100" t="s">
        <v>199</v>
      </c>
      <c r="C8" s="103"/>
      <c r="D8" s="103"/>
      <c r="E8" s="101" t="s">
        <v>377</v>
      </c>
      <c r="F8" s="94"/>
      <c r="G8" s="94"/>
      <c r="H8" s="94"/>
      <c r="I8" s="94"/>
      <c r="J8" s="94"/>
      <c r="K8" s="103"/>
      <c r="L8" s="94"/>
      <c r="M8" s="94"/>
      <c r="N8" s="94"/>
      <c r="O8" s="94"/>
      <c r="P8" s="94"/>
      <c r="Q8" s="103"/>
      <c r="R8" s="94"/>
      <c r="S8" s="94"/>
      <c r="T8" s="94"/>
      <c r="U8" s="94"/>
      <c r="V8" s="94"/>
    </row>
    <row r="9" spans="1:22">
      <c r="A9" s="102" t="s">
        <v>316</v>
      </c>
      <c r="B9" s="100" t="s">
        <v>199</v>
      </c>
      <c r="C9" s="103"/>
      <c r="D9" s="103"/>
      <c r="E9" s="101" t="s">
        <v>378</v>
      </c>
      <c r="F9" s="94"/>
      <c r="G9" s="94"/>
      <c r="H9" s="94"/>
      <c r="I9" s="94"/>
      <c r="J9" s="94"/>
      <c r="K9" s="103"/>
      <c r="L9" s="94"/>
      <c r="M9" s="94"/>
      <c r="N9" s="94"/>
      <c r="O9" s="94"/>
      <c r="P9" s="94"/>
      <c r="Q9" s="103"/>
      <c r="R9" s="94"/>
      <c r="S9" s="94"/>
      <c r="T9" s="94"/>
      <c r="U9" s="94"/>
      <c r="V9" s="94"/>
    </row>
    <row r="10" spans="1:22" ht="15.75">
      <c r="A10" s="90" t="s">
        <v>396</v>
      </c>
      <c r="B10" s="100" t="s">
        <v>371</v>
      </c>
      <c r="C10" s="32" t="s">
        <v>84</v>
      </c>
      <c r="D10" s="100" t="s">
        <v>85</v>
      </c>
      <c r="E10" s="101" t="s">
        <v>374</v>
      </c>
      <c r="F10" s="91"/>
      <c r="G10" s="91"/>
      <c r="H10" s="91"/>
      <c r="I10" s="91"/>
      <c r="J10" s="91"/>
      <c r="K10" s="92"/>
      <c r="L10" s="91"/>
      <c r="M10" s="91"/>
      <c r="N10" s="91"/>
      <c r="O10" s="91"/>
      <c r="P10" s="91"/>
      <c r="Q10" s="92"/>
      <c r="R10" s="91"/>
      <c r="S10" s="91"/>
      <c r="T10" s="91"/>
      <c r="U10" s="91"/>
      <c r="V10" s="93"/>
    </row>
    <row r="11" spans="1:22">
      <c r="A11" s="102" t="s">
        <v>314</v>
      </c>
      <c r="B11" s="100" t="s">
        <v>199</v>
      </c>
      <c r="C11" s="103"/>
      <c r="D11" s="103"/>
      <c r="E11" s="101" t="s">
        <v>375</v>
      </c>
      <c r="F11" s="94"/>
      <c r="G11" s="94"/>
      <c r="H11" s="94"/>
      <c r="I11" s="94"/>
      <c r="J11" s="94"/>
      <c r="K11" s="103"/>
      <c r="L11" s="94"/>
      <c r="M11" s="94"/>
      <c r="N11" s="94"/>
      <c r="O11" s="94"/>
      <c r="P11" s="94"/>
      <c r="Q11" s="103"/>
      <c r="R11" s="94"/>
      <c r="S11" s="94"/>
      <c r="T11" s="94"/>
      <c r="U11" s="94"/>
      <c r="V11" s="94"/>
    </row>
    <row r="12" spans="1:22">
      <c r="A12" s="102" t="s">
        <v>145</v>
      </c>
      <c r="B12" s="100" t="s">
        <v>199</v>
      </c>
      <c r="C12" s="103"/>
      <c r="D12" s="103"/>
      <c r="E12" s="101" t="s">
        <v>376</v>
      </c>
      <c r="F12" s="94"/>
      <c r="G12" s="94"/>
      <c r="H12" s="94"/>
      <c r="I12" s="94"/>
      <c r="J12" s="94"/>
      <c r="K12" s="103"/>
      <c r="L12" s="94"/>
      <c r="M12" s="94"/>
      <c r="N12" s="94"/>
      <c r="O12" s="94"/>
      <c r="P12" s="94"/>
      <c r="Q12" s="103"/>
      <c r="R12" s="94"/>
      <c r="S12" s="94"/>
      <c r="T12" s="94"/>
      <c r="U12" s="94"/>
      <c r="V12" s="94"/>
    </row>
    <row r="13" spans="1:22">
      <c r="A13" s="102" t="s">
        <v>315</v>
      </c>
      <c r="B13" s="100" t="s">
        <v>199</v>
      </c>
      <c r="C13" s="103"/>
      <c r="D13" s="103"/>
      <c r="E13" s="101" t="s">
        <v>377</v>
      </c>
      <c r="F13" s="94"/>
      <c r="G13" s="94"/>
      <c r="H13" s="94"/>
      <c r="I13" s="94"/>
      <c r="J13" s="94"/>
      <c r="K13" s="103"/>
      <c r="L13" s="94"/>
      <c r="M13" s="94"/>
      <c r="N13" s="94"/>
      <c r="O13" s="94"/>
      <c r="P13" s="94"/>
      <c r="Q13" s="103"/>
      <c r="R13" s="94"/>
      <c r="S13" s="94"/>
      <c r="T13" s="94"/>
      <c r="U13" s="94"/>
      <c r="V13" s="94"/>
    </row>
    <row r="14" spans="1:22">
      <c r="A14" s="102" t="s">
        <v>316</v>
      </c>
      <c r="B14" s="100" t="s">
        <v>199</v>
      </c>
      <c r="C14" s="103"/>
      <c r="D14" s="103"/>
      <c r="E14" s="101" t="s">
        <v>378</v>
      </c>
      <c r="F14" s="94"/>
      <c r="G14" s="94"/>
      <c r="H14" s="94"/>
      <c r="I14" s="94"/>
      <c r="J14" s="94"/>
      <c r="K14" s="103"/>
      <c r="L14" s="94"/>
      <c r="M14" s="94"/>
      <c r="N14" s="94"/>
      <c r="O14" s="94"/>
      <c r="P14" s="94"/>
      <c r="Q14" s="103"/>
      <c r="R14" s="94"/>
      <c r="S14" s="94"/>
      <c r="T14" s="94"/>
      <c r="U14" s="94"/>
      <c r="V14" s="94"/>
    </row>
    <row r="15" spans="1:22" ht="15.75">
      <c r="A15" s="90" t="s">
        <v>360</v>
      </c>
      <c r="B15" s="100" t="s">
        <v>370</v>
      </c>
      <c r="C15" s="32" t="s">
        <v>84</v>
      </c>
      <c r="D15" s="100" t="s">
        <v>85</v>
      </c>
      <c r="E15" s="101" t="s">
        <v>379</v>
      </c>
      <c r="F15" s="91"/>
      <c r="G15" s="91"/>
      <c r="H15" s="91"/>
      <c r="I15" s="91"/>
      <c r="J15" s="91"/>
      <c r="K15" s="92"/>
      <c r="L15" s="91"/>
      <c r="M15" s="91"/>
      <c r="N15" s="91"/>
      <c r="O15" s="91"/>
      <c r="P15" s="91"/>
      <c r="Q15" s="92"/>
      <c r="R15" s="91"/>
      <c r="S15" s="91"/>
      <c r="T15" s="91"/>
      <c r="U15" s="91"/>
      <c r="V15" s="93"/>
    </row>
    <row r="16" spans="1:22">
      <c r="A16" s="102" t="s">
        <v>313</v>
      </c>
      <c r="B16" s="100" t="s">
        <v>199</v>
      </c>
      <c r="C16" s="103"/>
      <c r="D16" s="103"/>
      <c r="E16" s="101" t="s">
        <v>380</v>
      </c>
      <c r="F16" s="94"/>
      <c r="G16" s="94"/>
      <c r="H16" s="94"/>
      <c r="I16" s="94"/>
      <c r="J16" s="94"/>
      <c r="K16" s="103"/>
      <c r="L16" s="94"/>
      <c r="M16" s="94"/>
      <c r="N16" s="94"/>
      <c r="O16" s="94"/>
      <c r="P16" s="94"/>
      <c r="Q16" s="103"/>
      <c r="R16" s="94"/>
      <c r="S16" s="94"/>
      <c r="T16" s="94"/>
      <c r="U16" s="94"/>
      <c r="V16" s="94"/>
    </row>
    <row r="17" spans="1:22">
      <c r="A17" s="102" t="s">
        <v>145</v>
      </c>
      <c r="B17" s="100" t="s">
        <v>199</v>
      </c>
      <c r="C17" s="103"/>
      <c r="D17" s="103"/>
      <c r="E17" s="101" t="s">
        <v>381</v>
      </c>
      <c r="F17" s="94"/>
      <c r="G17" s="94"/>
      <c r="H17" s="94"/>
      <c r="I17" s="94"/>
      <c r="J17" s="94"/>
      <c r="K17" s="103"/>
      <c r="L17" s="94"/>
      <c r="M17" s="94"/>
      <c r="N17" s="94"/>
      <c r="O17" s="94"/>
      <c r="P17" s="94"/>
      <c r="Q17" s="103"/>
      <c r="R17" s="94"/>
      <c r="S17" s="94"/>
      <c r="T17" s="94"/>
      <c r="U17" s="94"/>
      <c r="V17" s="94"/>
    </row>
    <row r="18" spans="1:22">
      <c r="A18" s="102" t="s">
        <v>357</v>
      </c>
      <c r="B18" s="100" t="s">
        <v>394</v>
      </c>
      <c r="C18" s="103"/>
      <c r="D18" s="103"/>
      <c r="E18" s="101" t="s">
        <v>381</v>
      </c>
      <c r="F18" s="94"/>
      <c r="G18" s="94"/>
      <c r="H18" s="94"/>
      <c r="I18" s="94"/>
      <c r="J18" s="94"/>
      <c r="K18" s="103"/>
      <c r="L18" s="94"/>
      <c r="M18" s="94"/>
      <c r="N18" s="94"/>
      <c r="O18" s="94"/>
      <c r="P18" s="94"/>
      <c r="Q18" s="103"/>
      <c r="R18" s="94"/>
      <c r="S18" s="94"/>
      <c r="T18" s="94"/>
      <c r="U18" s="94"/>
      <c r="V18" s="94"/>
    </row>
    <row r="19" spans="1:22">
      <c r="A19" s="102" t="s">
        <v>396</v>
      </c>
      <c r="B19" s="100" t="s">
        <v>394</v>
      </c>
      <c r="C19" s="103"/>
      <c r="D19" s="103"/>
      <c r="E19" s="101" t="s">
        <v>381</v>
      </c>
      <c r="F19" s="94"/>
      <c r="G19" s="94"/>
      <c r="H19" s="94"/>
      <c r="I19" s="94"/>
      <c r="J19" s="94"/>
      <c r="K19" s="103"/>
      <c r="L19" s="94"/>
      <c r="M19" s="94"/>
      <c r="N19" s="94"/>
      <c r="O19" s="94"/>
      <c r="P19" s="94"/>
      <c r="Q19" s="103"/>
      <c r="R19" s="94"/>
      <c r="S19" s="94"/>
      <c r="T19" s="94"/>
      <c r="U19" s="94"/>
      <c r="V19" s="94"/>
    </row>
    <row r="20" spans="1:22">
      <c r="A20" s="102" t="s">
        <v>361</v>
      </c>
      <c r="B20" s="100" t="s">
        <v>395</v>
      </c>
      <c r="C20" s="103"/>
      <c r="D20" s="103"/>
      <c r="E20" s="101" t="s">
        <v>381</v>
      </c>
      <c r="F20" s="94"/>
      <c r="G20" s="94"/>
      <c r="H20" s="94"/>
      <c r="I20" s="94"/>
      <c r="J20" s="94"/>
      <c r="K20" s="103"/>
      <c r="L20" s="94"/>
      <c r="M20" s="94"/>
      <c r="N20" s="94"/>
      <c r="O20" s="94"/>
      <c r="P20" s="94"/>
      <c r="Q20" s="103"/>
      <c r="R20" s="94"/>
      <c r="S20" s="94"/>
      <c r="T20" s="94"/>
      <c r="U20" s="94"/>
      <c r="V20" s="94"/>
    </row>
    <row r="21" spans="1:22" ht="15.75">
      <c r="A21" s="90" t="s">
        <v>361</v>
      </c>
      <c r="B21" s="100" t="s">
        <v>370</v>
      </c>
      <c r="C21" s="34" t="s">
        <v>226</v>
      </c>
      <c r="D21" s="100" t="s">
        <v>227</v>
      </c>
      <c r="E21" s="101" t="s">
        <v>382</v>
      </c>
      <c r="F21" s="91"/>
      <c r="G21" s="91"/>
      <c r="H21" s="91"/>
      <c r="I21" s="91"/>
      <c r="J21" s="91"/>
      <c r="K21" s="92"/>
      <c r="L21" s="91"/>
      <c r="M21" s="91"/>
      <c r="N21" s="91"/>
      <c r="O21" s="91"/>
      <c r="P21" s="91"/>
      <c r="Q21" s="92"/>
      <c r="R21" s="91"/>
      <c r="S21" s="91"/>
      <c r="T21" s="91"/>
      <c r="U21" s="91"/>
      <c r="V21" s="93"/>
    </row>
    <row r="22" spans="1:22">
      <c r="A22" s="102" t="s">
        <v>362</v>
      </c>
      <c r="B22" s="100" t="s">
        <v>199</v>
      </c>
      <c r="C22" s="103"/>
      <c r="D22" s="103"/>
      <c r="E22" s="101" t="s">
        <v>383</v>
      </c>
      <c r="F22" s="94"/>
      <c r="G22" s="94"/>
      <c r="H22" s="94"/>
      <c r="I22" s="94"/>
      <c r="J22" s="94"/>
      <c r="K22" s="103"/>
      <c r="L22" s="94"/>
      <c r="M22" s="94"/>
      <c r="N22" s="94"/>
      <c r="O22" s="94"/>
      <c r="P22" s="94"/>
      <c r="Q22" s="103"/>
      <c r="R22" s="94"/>
      <c r="S22" s="94"/>
      <c r="T22" s="94"/>
      <c r="U22" s="94"/>
      <c r="V22" s="94"/>
    </row>
    <row r="23" spans="1:22">
      <c r="A23" s="102" t="s">
        <v>363</v>
      </c>
      <c r="B23" s="100" t="s">
        <v>199</v>
      </c>
      <c r="C23" s="103"/>
      <c r="D23" s="103"/>
      <c r="E23" s="101" t="s">
        <v>384</v>
      </c>
      <c r="F23" s="94"/>
      <c r="G23" s="94"/>
      <c r="H23" s="94"/>
      <c r="I23" s="94"/>
      <c r="J23" s="94"/>
      <c r="K23" s="103"/>
      <c r="L23" s="94"/>
      <c r="M23" s="94"/>
      <c r="N23" s="94"/>
      <c r="O23" s="94"/>
      <c r="P23" s="94"/>
      <c r="Q23" s="103"/>
      <c r="R23" s="94"/>
      <c r="S23" s="94"/>
      <c r="T23" s="94"/>
      <c r="U23" s="94"/>
      <c r="V23" s="94"/>
    </row>
    <row r="24" spans="1:22">
      <c r="A24" s="102" t="s">
        <v>364</v>
      </c>
      <c r="B24" s="100" t="s">
        <v>199</v>
      </c>
      <c r="C24" s="103"/>
      <c r="D24" s="103"/>
      <c r="E24" s="101" t="s">
        <v>385</v>
      </c>
      <c r="F24" s="94"/>
      <c r="G24" s="94"/>
      <c r="H24" s="94"/>
      <c r="I24" s="94"/>
      <c r="J24" s="94"/>
      <c r="K24" s="103"/>
      <c r="L24" s="94"/>
      <c r="M24" s="94"/>
      <c r="N24" s="94"/>
      <c r="O24" s="94"/>
      <c r="P24" s="94"/>
      <c r="Q24" s="103"/>
      <c r="R24" s="94"/>
      <c r="S24" s="94"/>
      <c r="T24" s="94"/>
      <c r="U24" s="94"/>
      <c r="V24" s="94"/>
    </row>
    <row r="25" spans="1:22">
      <c r="A25" s="102" t="s">
        <v>365</v>
      </c>
      <c r="B25" s="100" t="s">
        <v>199</v>
      </c>
      <c r="C25" s="103"/>
      <c r="D25" s="103"/>
      <c r="E25" s="101" t="s">
        <v>386</v>
      </c>
      <c r="F25" s="94"/>
      <c r="G25" s="94"/>
      <c r="H25" s="94"/>
      <c r="I25" s="94"/>
      <c r="J25" s="94"/>
      <c r="K25" s="103"/>
      <c r="L25" s="94"/>
      <c r="M25" s="94"/>
      <c r="N25" s="94"/>
      <c r="O25" s="94"/>
      <c r="P25" s="94"/>
      <c r="Q25" s="103"/>
      <c r="R25" s="94"/>
      <c r="S25" s="94"/>
      <c r="T25" s="94"/>
      <c r="U25" s="94"/>
      <c r="V25" s="94"/>
    </row>
    <row r="26" spans="1:22">
      <c r="A26" s="102" t="s">
        <v>366</v>
      </c>
      <c r="B26" s="100" t="s">
        <v>199</v>
      </c>
      <c r="C26" s="103"/>
      <c r="D26" s="103"/>
      <c r="E26" s="101" t="s">
        <v>387</v>
      </c>
      <c r="F26" s="94"/>
      <c r="G26" s="94"/>
      <c r="H26" s="94"/>
      <c r="I26" s="94"/>
      <c r="J26" s="94"/>
      <c r="K26" s="103"/>
      <c r="L26" s="94"/>
      <c r="M26" s="94"/>
      <c r="N26" s="94"/>
      <c r="O26" s="94"/>
      <c r="P26" s="94"/>
      <c r="Q26" s="103"/>
      <c r="R26" s="94"/>
      <c r="S26" s="94"/>
      <c r="T26" s="94"/>
      <c r="U26" s="94"/>
      <c r="V26" s="94"/>
    </row>
    <row r="27" spans="1:22">
      <c r="A27" s="102" t="s">
        <v>145</v>
      </c>
      <c r="B27" s="100" t="s">
        <v>199</v>
      </c>
      <c r="C27" s="103"/>
      <c r="D27" s="103"/>
      <c r="E27" s="101" t="s">
        <v>388</v>
      </c>
      <c r="F27" s="94"/>
      <c r="G27" s="94"/>
      <c r="H27" s="94"/>
      <c r="I27" s="94"/>
      <c r="J27" s="94"/>
      <c r="K27" s="103"/>
      <c r="L27" s="94"/>
      <c r="M27" s="94"/>
      <c r="N27" s="94"/>
      <c r="O27" s="94"/>
      <c r="P27" s="94"/>
      <c r="Q27" s="103"/>
      <c r="R27" s="94"/>
      <c r="S27" s="94"/>
      <c r="T27" s="94"/>
      <c r="U27" s="94"/>
      <c r="V27" s="94"/>
    </row>
    <row r="28" spans="1:22">
      <c r="A28" s="102" t="s">
        <v>397</v>
      </c>
      <c r="B28" s="100" t="s">
        <v>395</v>
      </c>
      <c r="C28" s="103"/>
      <c r="D28" s="103"/>
      <c r="E28" s="101" t="s">
        <v>381</v>
      </c>
      <c r="F28" s="94"/>
      <c r="G28" s="94"/>
      <c r="H28" s="94"/>
      <c r="I28" s="94"/>
      <c r="J28" s="94"/>
      <c r="K28" s="103"/>
      <c r="L28" s="94"/>
      <c r="M28" s="94"/>
      <c r="N28" s="94"/>
      <c r="O28" s="94"/>
      <c r="P28" s="94"/>
      <c r="Q28" s="103"/>
      <c r="R28" s="94"/>
      <c r="S28" s="94"/>
      <c r="T28" s="94"/>
      <c r="U28" s="94"/>
      <c r="V28" s="94"/>
    </row>
    <row r="29" spans="1:22">
      <c r="A29" s="102" t="s">
        <v>398</v>
      </c>
      <c r="B29" s="100" t="s">
        <v>395</v>
      </c>
      <c r="C29" s="103"/>
      <c r="D29" s="103"/>
      <c r="E29" s="101" t="s">
        <v>381</v>
      </c>
      <c r="F29" s="94"/>
      <c r="G29" s="94"/>
      <c r="H29" s="94"/>
      <c r="I29" s="94"/>
      <c r="J29" s="94"/>
      <c r="K29" s="103"/>
      <c r="L29" s="94"/>
      <c r="M29" s="94"/>
      <c r="N29" s="94"/>
      <c r="O29" s="94"/>
      <c r="P29" s="94"/>
      <c r="Q29" s="103"/>
      <c r="R29" s="94"/>
      <c r="S29" s="94"/>
      <c r="T29" s="94"/>
      <c r="U29" s="94"/>
      <c r="V29" s="94"/>
    </row>
    <row r="30" spans="1:22" ht="15.75">
      <c r="A30" s="90" t="s">
        <v>397</v>
      </c>
      <c r="B30" s="100" t="s">
        <v>371</v>
      </c>
      <c r="C30" s="32" t="s">
        <v>84</v>
      </c>
      <c r="D30" s="100" t="s">
        <v>85</v>
      </c>
      <c r="E30" s="101" t="s">
        <v>374</v>
      </c>
      <c r="F30" s="91"/>
      <c r="G30" s="91"/>
      <c r="H30" s="91"/>
      <c r="I30" s="91"/>
      <c r="J30" s="91"/>
      <c r="K30" s="92"/>
      <c r="L30" s="91"/>
      <c r="M30" s="91"/>
      <c r="N30" s="91"/>
      <c r="O30" s="91"/>
      <c r="P30" s="91"/>
      <c r="Q30" s="92"/>
      <c r="R30" s="91"/>
      <c r="S30" s="91"/>
      <c r="T30" s="91"/>
      <c r="U30" s="91"/>
      <c r="V30" s="93"/>
    </row>
    <row r="31" spans="1:22">
      <c r="A31" s="102" t="s">
        <v>314</v>
      </c>
      <c r="B31" s="100" t="s">
        <v>199</v>
      </c>
      <c r="C31" s="103"/>
      <c r="D31" s="103"/>
      <c r="E31" s="101" t="s">
        <v>375</v>
      </c>
      <c r="F31" s="94"/>
      <c r="G31" s="94"/>
      <c r="H31" s="94"/>
      <c r="I31" s="94"/>
      <c r="J31" s="94"/>
      <c r="K31" s="103"/>
      <c r="L31" s="94"/>
      <c r="M31" s="94"/>
      <c r="N31" s="94"/>
      <c r="O31" s="94"/>
      <c r="P31" s="94"/>
      <c r="Q31" s="103"/>
      <c r="R31" s="94"/>
      <c r="S31" s="94"/>
      <c r="T31" s="94"/>
      <c r="U31" s="94"/>
      <c r="V31" s="94"/>
    </row>
    <row r="32" spans="1:22">
      <c r="A32" s="102" t="s">
        <v>145</v>
      </c>
      <c r="B32" s="100" t="s">
        <v>199</v>
      </c>
      <c r="C32" s="103"/>
      <c r="D32" s="103"/>
      <c r="E32" s="101" t="s">
        <v>376</v>
      </c>
      <c r="F32" s="94"/>
      <c r="G32" s="94"/>
      <c r="H32" s="94"/>
      <c r="I32" s="94"/>
      <c r="J32" s="94"/>
      <c r="K32" s="103"/>
      <c r="L32" s="94"/>
      <c r="M32" s="94"/>
      <c r="N32" s="94"/>
      <c r="O32" s="94"/>
      <c r="P32" s="94"/>
      <c r="Q32" s="103"/>
      <c r="R32" s="94"/>
      <c r="S32" s="94"/>
      <c r="T32" s="94"/>
      <c r="U32" s="94"/>
      <c r="V32" s="94"/>
    </row>
    <row r="33" spans="1:22">
      <c r="A33" s="102" t="s">
        <v>315</v>
      </c>
      <c r="B33" s="100" t="s">
        <v>199</v>
      </c>
      <c r="C33" s="103"/>
      <c r="D33" s="103"/>
      <c r="E33" s="101" t="s">
        <v>377</v>
      </c>
      <c r="F33" s="94"/>
      <c r="G33" s="94"/>
      <c r="H33" s="94"/>
      <c r="I33" s="94"/>
      <c r="J33" s="94"/>
      <c r="K33" s="103"/>
      <c r="L33" s="94"/>
      <c r="M33" s="94"/>
      <c r="N33" s="94"/>
      <c r="O33" s="94"/>
      <c r="P33" s="94"/>
      <c r="Q33" s="103"/>
      <c r="R33" s="94"/>
      <c r="S33" s="94"/>
      <c r="T33" s="94"/>
      <c r="U33" s="94"/>
      <c r="V33" s="94"/>
    </row>
    <row r="34" spans="1:22">
      <c r="A34" s="102" t="s">
        <v>316</v>
      </c>
      <c r="B34" s="100" t="s">
        <v>199</v>
      </c>
      <c r="C34" s="103"/>
      <c r="D34" s="103"/>
      <c r="E34" s="101" t="s">
        <v>378</v>
      </c>
      <c r="F34" s="94"/>
      <c r="G34" s="94"/>
      <c r="H34" s="94"/>
      <c r="I34" s="94"/>
      <c r="J34" s="94"/>
      <c r="K34" s="103"/>
      <c r="L34" s="94"/>
      <c r="M34" s="94"/>
      <c r="N34" s="94"/>
      <c r="O34" s="94"/>
      <c r="P34" s="94"/>
      <c r="Q34" s="103"/>
      <c r="R34" s="94"/>
      <c r="S34" s="94"/>
      <c r="T34" s="94"/>
      <c r="U34" s="94"/>
      <c r="V34" s="94"/>
    </row>
    <row r="35" spans="1:22" ht="15.75">
      <c r="A35" s="90" t="s">
        <v>398</v>
      </c>
      <c r="B35" s="100" t="s">
        <v>371</v>
      </c>
      <c r="C35" s="32" t="s">
        <v>84</v>
      </c>
      <c r="D35" s="100" t="s">
        <v>85</v>
      </c>
      <c r="E35" s="101" t="s">
        <v>374</v>
      </c>
      <c r="F35" s="91"/>
      <c r="G35" s="91"/>
      <c r="H35" s="91"/>
      <c r="I35" s="91"/>
      <c r="J35" s="91"/>
      <c r="K35" s="92"/>
      <c r="L35" s="91"/>
      <c r="M35" s="91"/>
      <c r="N35" s="91"/>
      <c r="O35" s="91"/>
      <c r="P35" s="91"/>
      <c r="Q35" s="92"/>
      <c r="R35" s="91"/>
      <c r="S35" s="91"/>
      <c r="T35" s="91"/>
      <c r="U35" s="91"/>
      <c r="V35" s="93"/>
    </row>
    <row r="36" spans="1:22">
      <c r="A36" s="102" t="s">
        <v>314</v>
      </c>
      <c r="B36" s="100" t="s">
        <v>199</v>
      </c>
      <c r="C36" s="103"/>
      <c r="D36" s="103"/>
      <c r="E36" s="101" t="s">
        <v>375</v>
      </c>
      <c r="F36" s="94"/>
      <c r="G36" s="94"/>
      <c r="H36" s="94"/>
      <c r="I36" s="94"/>
      <c r="J36" s="94"/>
      <c r="K36" s="103"/>
      <c r="L36" s="94"/>
      <c r="M36" s="94"/>
      <c r="N36" s="94"/>
      <c r="O36" s="94"/>
      <c r="P36" s="94"/>
      <c r="Q36" s="103"/>
      <c r="R36" s="94"/>
      <c r="S36" s="94"/>
      <c r="T36" s="94"/>
      <c r="U36" s="94"/>
      <c r="V36" s="94"/>
    </row>
    <row r="37" spans="1:22">
      <c r="A37" s="102" t="s">
        <v>145</v>
      </c>
      <c r="B37" s="100" t="s">
        <v>199</v>
      </c>
      <c r="C37" s="103"/>
      <c r="D37" s="103"/>
      <c r="E37" s="101" t="s">
        <v>376</v>
      </c>
      <c r="F37" s="94"/>
      <c r="G37" s="94"/>
      <c r="H37" s="94"/>
      <c r="I37" s="94"/>
      <c r="J37" s="94"/>
      <c r="K37" s="103"/>
      <c r="L37" s="94"/>
      <c r="M37" s="94"/>
      <c r="N37" s="94"/>
      <c r="O37" s="94"/>
      <c r="P37" s="94"/>
      <c r="Q37" s="103"/>
      <c r="R37" s="94"/>
      <c r="S37" s="94"/>
      <c r="T37" s="94"/>
      <c r="U37" s="94"/>
      <c r="V37" s="94"/>
    </row>
    <row r="38" spans="1:22">
      <c r="A38" s="102" t="s">
        <v>315</v>
      </c>
      <c r="B38" s="100" t="s">
        <v>199</v>
      </c>
      <c r="C38" s="103"/>
      <c r="D38" s="103"/>
      <c r="E38" s="101" t="s">
        <v>377</v>
      </c>
      <c r="F38" s="94"/>
      <c r="G38" s="94"/>
      <c r="H38" s="94"/>
      <c r="I38" s="94"/>
      <c r="J38" s="94"/>
      <c r="K38" s="103"/>
      <c r="L38" s="94"/>
      <c r="M38" s="94"/>
      <c r="N38" s="94"/>
      <c r="O38" s="94"/>
      <c r="P38" s="94"/>
      <c r="Q38" s="103"/>
      <c r="R38" s="94"/>
      <c r="S38" s="94"/>
      <c r="T38" s="94"/>
      <c r="U38" s="94"/>
      <c r="V38" s="94"/>
    </row>
    <row r="39" spans="1:22">
      <c r="A39" s="102" t="s">
        <v>316</v>
      </c>
      <c r="B39" s="100" t="s">
        <v>199</v>
      </c>
      <c r="C39" s="103"/>
      <c r="D39" s="103"/>
      <c r="E39" s="101" t="s">
        <v>378</v>
      </c>
      <c r="F39" s="94"/>
      <c r="G39" s="94"/>
      <c r="H39" s="94"/>
      <c r="I39" s="94"/>
      <c r="J39" s="94"/>
      <c r="K39" s="103"/>
      <c r="L39" s="94"/>
      <c r="M39" s="94"/>
      <c r="N39" s="94"/>
      <c r="O39" s="94"/>
      <c r="P39" s="94"/>
      <c r="Q39" s="103"/>
      <c r="R39" s="94"/>
      <c r="S39" s="94"/>
      <c r="T39" s="94"/>
      <c r="U39" s="94"/>
      <c r="V39" s="94"/>
    </row>
  </sheetData>
  <mergeCells count="9">
    <mergeCell ref="A3:D3"/>
    <mergeCell ref="F3:J3"/>
    <mergeCell ref="L3:P3"/>
    <mergeCell ref="R3:U3"/>
    <mergeCell ref="V3:V4"/>
    <mergeCell ref="S1:T1"/>
    <mergeCell ref="U1:V1"/>
    <mergeCell ref="S2:T2"/>
    <mergeCell ref="U2:V2"/>
  </mergeCells>
  <conditionalFormatting sqref="R6:V9 F7:J9 L6:P9 R11:U12 L11:P12 F11:J12 B5:B19">
    <cfRule type="cellIs" dxfId="83" priority="345" operator="equal">
      <formula>"P"</formula>
    </cfRule>
    <cfRule type="cellIs" dxfId="82" priority="346" operator="equal">
      <formula>"p"</formula>
    </cfRule>
    <cfRule type="cellIs" dxfId="81" priority="347" operator="equal">
      <formula>"x"</formula>
    </cfRule>
    <cfRule type="cellIs" dxfId="80" priority="348" operator="equal">
      <formula>"X"</formula>
    </cfRule>
  </conditionalFormatting>
  <conditionalFormatting sqref="V6">
    <cfRule type="cellIs" dxfId="79" priority="353" operator="equal">
      <formula>"P"</formula>
    </cfRule>
    <cfRule type="cellIs" dxfId="78" priority="354" operator="equal">
      <formula>"p"</formula>
    </cfRule>
    <cfRule type="cellIs" dxfId="77" priority="355" operator="equal">
      <formula>"x"</formula>
    </cfRule>
    <cfRule type="cellIs" dxfId="76" priority="356" operator="equal">
      <formula>"X"</formula>
    </cfRule>
  </conditionalFormatting>
  <conditionalFormatting sqref="F6:J6">
    <cfRule type="cellIs" dxfId="75" priority="333" operator="equal">
      <formula>"P"</formula>
    </cfRule>
    <cfRule type="cellIs" dxfId="74" priority="334" operator="equal">
      <formula>"p"</formula>
    </cfRule>
    <cfRule type="cellIs" dxfId="73" priority="335" operator="equal">
      <formula>"x"</formula>
    </cfRule>
    <cfRule type="cellIs" dxfId="72" priority="336" operator="equal">
      <formula>"X"</formula>
    </cfRule>
  </conditionalFormatting>
  <conditionalFormatting sqref="V16:V19">
    <cfRule type="cellIs" dxfId="71" priority="141" operator="equal">
      <formula>"P"</formula>
    </cfRule>
    <cfRule type="cellIs" dxfId="70" priority="142" operator="equal">
      <formula>"p"</formula>
    </cfRule>
    <cfRule type="cellIs" dxfId="69" priority="143" operator="equal">
      <formula>"x"</formula>
    </cfRule>
    <cfRule type="cellIs" dxfId="68" priority="144" operator="equal">
      <formula>"X"</formula>
    </cfRule>
  </conditionalFormatting>
  <conditionalFormatting sqref="V14">
    <cfRule type="cellIs" dxfId="67" priority="153" operator="equal">
      <formula>"P"</formula>
    </cfRule>
    <cfRule type="cellIs" dxfId="66" priority="154" operator="equal">
      <formula>"p"</formula>
    </cfRule>
    <cfRule type="cellIs" dxfId="65" priority="155" operator="equal">
      <formula>"x"</formula>
    </cfRule>
    <cfRule type="cellIs" dxfId="64" priority="156" operator="equal">
      <formula>"X"</formula>
    </cfRule>
  </conditionalFormatting>
  <conditionalFormatting sqref="F14:J14">
    <cfRule type="cellIs" dxfId="63" priority="149" operator="equal">
      <formula>"P"</formula>
    </cfRule>
    <cfRule type="cellIs" dxfId="62" priority="150" operator="equal">
      <formula>"p"</formula>
    </cfRule>
    <cfRule type="cellIs" dxfId="61" priority="151" operator="equal">
      <formula>"x"</formula>
    </cfRule>
    <cfRule type="cellIs" dxfId="60" priority="152" operator="equal">
      <formula>"X"</formula>
    </cfRule>
  </conditionalFormatting>
  <conditionalFormatting sqref="V15">
    <cfRule type="cellIs" dxfId="59" priority="145" operator="equal">
      <formula>"P"</formula>
    </cfRule>
    <cfRule type="cellIs" dxfId="58" priority="146" operator="equal">
      <formula>"p"</formula>
    </cfRule>
    <cfRule type="cellIs" dxfId="57" priority="147" operator="equal">
      <formula>"x"</formula>
    </cfRule>
    <cfRule type="cellIs" dxfId="56" priority="148" operator="equal">
      <formula>"X"</formula>
    </cfRule>
  </conditionalFormatting>
  <conditionalFormatting sqref="F15:J19">
    <cfRule type="cellIs" dxfId="55" priority="137" operator="equal">
      <formula>"P"</formula>
    </cfRule>
    <cfRule type="cellIs" dxfId="54" priority="138" operator="equal">
      <formula>"p"</formula>
    </cfRule>
    <cfRule type="cellIs" dxfId="53" priority="139" operator="equal">
      <formula>"x"</formula>
    </cfRule>
    <cfRule type="cellIs" dxfId="52" priority="140" operator="equal">
      <formula>"X"</formula>
    </cfRule>
  </conditionalFormatting>
  <conditionalFormatting sqref="L14:P19">
    <cfRule type="cellIs" dxfId="51" priority="133" operator="equal">
      <formula>"P"</formula>
    </cfRule>
    <cfRule type="cellIs" dxfId="50" priority="134" operator="equal">
      <formula>"p"</formula>
    </cfRule>
    <cfRule type="cellIs" dxfId="49" priority="135" operator="equal">
      <formula>"x"</formula>
    </cfRule>
    <cfRule type="cellIs" dxfId="48" priority="136" operator="equal">
      <formula>"X"</formula>
    </cfRule>
  </conditionalFormatting>
  <conditionalFormatting sqref="R14:U19">
    <cfRule type="cellIs" dxfId="47" priority="129" operator="equal">
      <formula>"P"</formula>
    </cfRule>
    <cfRule type="cellIs" dxfId="46" priority="130" operator="equal">
      <formula>"p"</formula>
    </cfRule>
    <cfRule type="cellIs" dxfId="45" priority="131" operator="equal">
      <formula>"x"</formula>
    </cfRule>
    <cfRule type="cellIs" dxfId="44" priority="132" operator="equal">
      <formula>"X"</formula>
    </cfRule>
  </conditionalFormatting>
  <conditionalFormatting sqref="V11:V12">
    <cfRule type="cellIs" dxfId="43" priority="113" operator="equal">
      <formula>"P"</formula>
    </cfRule>
    <cfRule type="cellIs" dxfId="42" priority="114" operator="equal">
      <formula>"p"</formula>
    </cfRule>
    <cfRule type="cellIs" dxfId="41" priority="115" operator="equal">
      <formula>"x"</formula>
    </cfRule>
    <cfRule type="cellIs" dxfId="40" priority="116" operator="equal">
      <formula>"X"</formula>
    </cfRule>
  </conditionalFormatting>
  <conditionalFormatting sqref="D5">
    <cfRule type="cellIs" dxfId="39" priority="53" operator="equal">
      <formula>"P"</formula>
    </cfRule>
    <cfRule type="cellIs" dxfId="38" priority="54" operator="equal">
      <formula>"p"</formula>
    </cfRule>
    <cfRule type="cellIs" dxfId="37" priority="55" operator="equal">
      <formula>"x"</formula>
    </cfRule>
    <cfRule type="cellIs" dxfId="36" priority="56" operator="equal">
      <formula>"X"</formula>
    </cfRule>
  </conditionalFormatting>
  <conditionalFormatting sqref="D10">
    <cfRule type="cellIs" dxfId="35" priority="41" operator="equal">
      <formula>"P"</formula>
    </cfRule>
    <cfRule type="cellIs" dxfId="34" priority="42" operator="equal">
      <formula>"p"</formula>
    </cfRule>
    <cfRule type="cellIs" dxfId="33" priority="43" operator="equal">
      <formula>"x"</formula>
    </cfRule>
    <cfRule type="cellIs" dxfId="32" priority="44" operator="equal">
      <formula>"X"</formula>
    </cfRule>
  </conditionalFormatting>
  <conditionalFormatting sqref="D13">
    <cfRule type="cellIs" dxfId="31" priority="37" operator="equal">
      <formula>"P"</formula>
    </cfRule>
    <cfRule type="cellIs" dxfId="30" priority="38" operator="equal">
      <formula>"p"</formula>
    </cfRule>
    <cfRule type="cellIs" dxfId="29" priority="39" operator="equal">
      <formula>"x"</formula>
    </cfRule>
    <cfRule type="cellIs" dxfId="28" priority="40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6" sqref="F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46"/>
      <c r="H1" s="68"/>
      <c r="I1" s="68" t="str">
        <f>proj_nr_descr</f>
        <v>Projectnumber:</v>
      </c>
      <c r="J1" s="82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47"/>
      <c r="H2" s="51"/>
      <c r="I2" s="51" t="str">
        <f>proj_name_descr</f>
        <v>Projectname:</v>
      </c>
      <c r="J2" s="67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328</v>
      </c>
      <c r="D3" s="23" t="s">
        <v>83</v>
      </c>
      <c r="E3" s="23" t="s">
        <v>14</v>
      </c>
      <c r="F3" s="23" t="s">
        <v>333</v>
      </c>
      <c r="G3" s="23" t="s">
        <v>1</v>
      </c>
      <c r="H3" s="23" t="s">
        <v>2</v>
      </c>
      <c r="I3" s="23" t="s">
        <v>76</v>
      </c>
      <c r="J3" s="23" t="s">
        <v>338</v>
      </c>
    </row>
    <row r="4" spans="1:10" s="24" customFormat="1" ht="12" customHeight="1" thickBot="1">
      <c r="A4" s="107">
        <f>COUNTA(A6:A296)</f>
        <v>10</v>
      </c>
      <c r="B4" s="7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73" t="s">
        <v>339</v>
      </c>
    </row>
    <row r="5" spans="1:10" ht="12" customHeight="1" thickBot="1">
      <c r="A5" s="107"/>
      <c r="B5" s="7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347</v>
      </c>
      <c r="B6" s="34"/>
      <c r="C6" s="34" t="s">
        <v>349</v>
      </c>
      <c r="D6" s="34" t="s">
        <v>84</v>
      </c>
      <c r="E6" s="34" t="s">
        <v>85</v>
      </c>
      <c r="F6" s="32" t="s">
        <v>335</v>
      </c>
      <c r="G6" s="33"/>
      <c r="H6" s="33"/>
      <c r="I6" s="33"/>
      <c r="J6" s="48">
        <f>IF(ISBLANK(F6),"",VLOOKUP(F6,alarm_configs_table[],2,))</f>
        <v>1</v>
      </c>
    </row>
    <row r="7" spans="1:10">
      <c r="A7" s="32" t="s">
        <v>348</v>
      </c>
      <c r="B7" s="34"/>
      <c r="C7" s="34" t="s">
        <v>350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48">
        <f>IF(ISBLANK(F7),"",VLOOKUP(F7,alarm_configs_table[],2,))</f>
        <v>250</v>
      </c>
    </row>
    <row r="8" spans="1:10">
      <c r="A8" s="32" t="s">
        <v>352</v>
      </c>
      <c r="B8" s="32"/>
      <c r="C8" s="34" t="s">
        <v>340</v>
      </c>
      <c r="D8" s="34" t="s">
        <v>145</v>
      </c>
      <c r="E8" s="34" t="s">
        <v>86</v>
      </c>
      <c r="F8" s="32" t="s">
        <v>4</v>
      </c>
      <c r="G8" s="33"/>
      <c r="H8" s="33"/>
      <c r="I8" s="33"/>
      <c r="J8" s="48">
        <f>IF(ISBLANK(F8),"",VLOOKUP(F8,alarm_configs_table[],2,))</f>
        <v>250</v>
      </c>
    </row>
    <row r="9" spans="1:10">
      <c r="A9" s="32" t="s">
        <v>354</v>
      </c>
      <c r="B9" s="32"/>
      <c r="C9" s="34" t="s">
        <v>342</v>
      </c>
      <c r="D9" s="34" t="s">
        <v>145</v>
      </c>
      <c r="E9" s="34" t="s">
        <v>86</v>
      </c>
      <c r="F9" s="32" t="s">
        <v>4</v>
      </c>
      <c r="G9" s="33"/>
      <c r="H9" s="33"/>
      <c r="I9" s="33"/>
      <c r="J9" s="48">
        <f>IF(ISBLANK(F9),"",VLOOKUP(F9,alarm_configs_table[],2,))</f>
        <v>250</v>
      </c>
    </row>
    <row r="10" spans="1:10">
      <c r="A10" s="32" t="s">
        <v>353</v>
      </c>
      <c r="B10" s="32"/>
      <c r="C10" s="34" t="s">
        <v>341</v>
      </c>
      <c r="D10" s="34" t="s">
        <v>145</v>
      </c>
      <c r="E10" s="34" t="s">
        <v>86</v>
      </c>
      <c r="F10" s="32" t="s">
        <v>4</v>
      </c>
      <c r="G10" s="33"/>
      <c r="H10" s="33"/>
      <c r="I10" s="33"/>
      <c r="J10" s="48">
        <f>IF(ISBLANK(F10),"",VLOOKUP(F10,alarm_configs_table[],2,))</f>
        <v>250</v>
      </c>
    </row>
    <row r="11" spans="1:10">
      <c r="A11" s="32" t="s">
        <v>330</v>
      </c>
      <c r="B11" s="32"/>
      <c r="C11" s="34" t="s">
        <v>332</v>
      </c>
      <c r="D11" s="34" t="s">
        <v>145</v>
      </c>
      <c r="E11" s="34" t="s">
        <v>86</v>
      </c>
      <c r="F11" s="32" t="s">
        <v>4</v>
      </c>
      <c r="G11" s="33"/>
      <c r="H11" s="33"/>
      <c r="I11" s="33"/>
      <c r="J11" s="48">
        <f>IF(ISBLANK(F11),"",VLOOKUP(F11,alarm_configs_table[],2,))</f>
        <v>250</v>
      </c>
    </row>
    <row r="12" spans="1:10">
      <c r="A12" s="32" t="s">
        <v>329</v>
      </c>
      <c r="B12" s="32"/>
      <c r="C12" s="32" t="s">
        <v>331</v>
      </c>
      <c r="D12" s="32" t="s">
        <v>145</v>
      </c>
      <c r="E12" s="32" t="s">
        <v>86</v>
      </c>
      <c r="F12" s="32" t="s">
        <v>4</v>
      </c>
      <c r="G12" s="33"/>
      <c r="H12" s="33"/>
      <c r="I12" s="33"/>
      <c r="J12" s="48">
        <f>IF(ISBLANK(F12),"",VLOOKUP(F12,alarm_configs_table[],2,))</f>
        <v>250</v>
      </c>
    </row>
    <row r="13" spans="1:10">
      <c r="A13" s="32" t="s">
        <v>355</v>
      </c>
      <c r="B13" s="32"/>
      <c r="C13" s="34" t="s">
        <v>343</v>
      </c>
      <c r="D13" s="34" t="s">
        <v>145</v>
      </c>
      <c r="E13" s="34" t="s">
        <v>86</v>
      </c>
      <c r="F13" s="32" t="s">
        <v>4</v>
      </c>
      <c r="G13" s="33"/>
      <c r="H13" s="33"/>
      <c r="I13" s="33"/>
      <c r="J13" s="48">
        <f>IF(ISBLANK(F13),"",VLOOKUP(F13,alarm_configs_table[],2,))</f>
        <v>250</v>
      </c>
    </row>
    <row r="14" spans="1:10">
      <c r="A14" s="32" t="s">
        <v>344</v>
      </c>
      <c r="B14" s="34"/>
      <c r="C14" s="34" t="s">
        <v>351</v>
      </c>
      <c r="D14" s="34" t="s">
        <v>226</v>
      </c>
      <c r="E14" s="34" t="s">
        <v>227</v>
      </c>
      <c r="F14" s="32" t="s">
        <v>335</v>
      </c>
      <c r="G14" s="33"/>
      <c r="H14" s="33"/>
      <c r="I14" s="33"/>
      <c r="J14" s="48">
        <f>IF(ISBLANK(F14),"",VLOOKUP(F14,alarm_configs_table[],2,))</f>
        <v>1</v>
      </c>
    </row>
    <row r="15" spans="1:10">
      <c r="A15" s="32" t="s">
        <v>345</v>
      </c>
      <c r="B15" s="34"/>
      <c r="C15" s="34" t="s">
        <v>346</v>
      </c>
      <c r="D15" s="34" t="s">
        <v>226</v>
      </c>
      <c r="E15" s="34" t="s">
        <v>227</v>
      </c>
      <c r="F15" s="32" t="s">
        <v>335</v>
      </c>
      <c r="G15" s="33"/>
      <c r="H15" s="33"/>
      <c r="I15" s="33"/>
      <c r="J15" s="48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48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48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48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48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48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48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48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48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48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48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48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48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48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48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48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48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48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48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48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48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48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48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48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48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48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48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48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48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48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48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48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48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48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48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48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48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48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48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48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48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48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48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48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48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48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48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48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48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48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48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48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48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48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48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48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48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48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48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48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48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48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48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48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48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48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48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48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48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48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48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48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48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48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48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48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48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48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48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48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48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48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48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48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48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48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48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48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48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48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48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48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48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48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48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48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48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48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48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48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48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48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48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48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48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48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48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48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48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48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48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48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48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48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48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48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48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48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48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48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48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48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48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48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48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48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48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48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48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48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48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48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48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48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48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48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48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48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48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48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48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48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48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48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48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48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48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48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48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48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48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48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48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48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48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48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48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48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48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48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48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48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48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48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48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48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48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48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48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48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48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48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48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48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48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48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48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48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48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48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48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48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48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48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48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48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48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48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48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48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48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48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48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48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48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48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48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48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48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48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48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48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48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48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48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48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48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48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48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48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48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48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48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48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48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48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48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48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48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48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48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48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48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48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48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48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48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48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48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48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48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48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48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48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48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48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48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48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48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48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48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48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48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48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48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48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48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48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48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48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48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48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48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48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48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48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48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48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48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48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48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48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48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48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48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48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48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48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48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48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48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48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48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48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48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48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48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48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48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48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48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48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27" sqref="E27"/>
    </sheetView>
  </sheetViews>
  <sheetFormatPr defaultRowHeight="15"/>
  <cols>
    <col min="1" max="1" width="4.5703125" style="52" customWidth="1"/>
    <col min="2" max="2" width="40.7109375" style="52" customWidth="1"/>
    <col min="3" max="3" width="7.7109375" style="52" customWidth="1"/>
    <col min="4" max="4" width="9.140625" style="52"/>
    <col min="5" max="5" width="51.5703125" style="52" bestFit="1" customWidth="1"/>
    <col min="6" max="6" width="7.7109375" style="52" customWidth="1"/>
    <col min="7" max="7" width="9.140625" style="52"/>
    <col min="8" max="8" width="20.7109375" style="52" customWidth="1"/>
    <col min="9" max="9" width="10.7109375" style="52" customWidth="1"/>
    <col min="10" max="10" width="9.140625" style="52"/>
    <col min="11" max="11" width="20.7109375" style="52" customWidth="1"/>
    <col min="12" max="16384" width="9.140625" style="52"/>
  </cols>
  <sheetData>
    <row r="1" spans="2:11" ht="15.75" thickBot="1"/>
    <row r="2" spans="2:11">
      <c r="B2" s="118" t="s">
        <v>320</v>
      </c>
      <c r="C2" s="119"/>
      <c r="E2" s="118" t="s">
        <v>321</v>
      </c>
      <c r="F2" s="119"/>
      <c r="H2" s="118" t="s">
        <v>334</v>
      </c>
      <c r="I2" s="119"/>
      <c r="K2" s="83" t="s">
        <v>359</v>
      </c>
    </row>
    <row r="3" spans="2:11">
      <c r="B3" s="57" t="s">
        <v>13</v>
      </c>
      <c r="C3" s="58" t="s">
        <v>323</v>
      </c>
      <c r="E3" s="59" t="s">
        <v>13</v>
      </c>
      <c r="F3" s="60" t="s">
        <v>323</v>
      </c>
      <c r="H3" s="76" t="s">
        <v>13</v>
      </c>
      <c r="I3" s="77" t="s">
        <v>323</v>
      </c>
      <c r="K3" s="84" t="s">
        <v>13</v>
      </c>
    </row>
    <row r="4" spans="2:11">
      <c r="B4" s="55" t="s">
        <v>322</v>
      </c>
      <c r="C4" s="56">
        <v>0</v>
      </c>
      <c r="E4" s="61" t="s">
        <v>322</v>
      </c>
      <c r="F4" s="62">
        <v>0</v>
      </c>
      <c r="H4" s="61" t="s">
        <v>335</v>
      </c>
      <c r="I4" s="78">
        <v>1</v>
      </c>
      <c r="K4" s="85" t="s">
        <v>322</v>
      </c>
    </row>
    <row r="5" spans="2:11">
      <c r="B5" s="53" t="s">
        <v>213</v>
      </c>
      <c r="C5" s="54">
        <v>33</v>
      </c>
      <c r="E5" s="63" t="s">
        <v>221</v>
      </c>
      <c r="F5" s="64">
        <v>17</v>
      </c>
      <c r="H5" s="63" t="s">
        <v>4</v>
      </c>
      <c r="I5" s="79">
        <v>250</v>
      </c>
      <c r="K5" s="85" t="s">
        <v>199</v>
      </c>
    </row>
    <row r="6" spans="2:11">
      <c r="B6" s="53" t="s">
        <v>214</v>
      </c>
      <c r="C6" s="54">
        <v>37</v>
      </c>
      <c r="E6" s="63" t="s">
        <v>222</v>
      </c>
      <c r="F6" s="64">
        <v>21</v>
      </c>
      <c r="H6" s="63" t="s">
        <v>336</v>
      </c>
      <c r="I6" s="79">
        <v>500</v>
      </c>
      <c r="K6" s="86" t="s">
        <v>370</v>
      </c>
    </row>
    <row r="7" spans="2:11" ht="15.75" thickBot="1">
      <c r="B7" s="53" t="s">
        <v>215</v>
      </c>
      <c r="C7" s="54">
        <v>47</v>
      </c>
      <c r="E7" s="63" t="s">
        <v>390</v>
      </c>
      <c r="F7" s="64">
        <v>53</v>
      </c>
      <c r="H7" s="80" t="s">
        <v>337</v>
      </c>
      <c r="I7" s="81">
        <v>750</v>
      </c>
      <c r="K7" s="85" t="s">
        <v>371</v>
      </c>
    </row>
    <row r="8" spans="2:11">
      <c r="B8" s="53" t="s">
        <v>219</v>
      </c>
      <c r="C8" s="54">
        <v>57</v>
      </c>
      <c r="E8" s="63" t="s">
        <v>223</v>
      </c>
      <c r="F8" s="64">
        <v>86</v>
      </c>
      <c r="K8" s="85" t="s">
        <v>394</v>
      </c>
    </row>
    <row r="9" spans="2:11">
      <c r="B9" s="53" t="s">
        <v>220</v>
      </c>
      <c r="C9" s="54">
        <v>63</v>
      </c>
      <c r="E9" s="63" t="s">
        <v>391</v>
      </c>
      <c r="F9" s="64">
        <v>117</v>
      </c>
      <c r="K9" s="85" t="s">
        <v>395</v>
      </c>
    </row>
    <row r="10" spans="2:11">
      <c r="B10" s="53" t="s">
        <v>216</v>
      </c>
      <c r="C10" s="54">
        <v>97</v>
      </c>
    </row>
    <row r="11" spans="2:11">
      <c r="B11" s="53" t="s">
        <v>217</v>
      </c>
      <c r="C11" s="54">
        <v>101</v>
      </c>
    </row>
    <row r="12" spans="2:11">
      <c r="B12" s="53" t="s">
        <v>218</v>
      </c>
      <c r="C12" s="54">
        <v>111</v>
      </c>
    </row>
    <row r="13" spans="2:11">
      <c r="B13" s="53" t="s">
        <v>224</v>
      </c>
      <c r="C13" s="54">
        <v>121</v>
      </c>
    </row>
    <row r="14" spans="2:11">
      <c r="B14" s="53" t="s">
        <v>225</v>
      </c>
      <c r="C14" s="54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2022-09-30T13:18:38Z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