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135"/>
  </bookViews>
  <sheets>
    <sheet name="100%" sheetId="1" r:id="rId1"/>
    <sheet name="40%" sheetId="2" r:id="rId2"/>
  </sheets>
  <calcPr calcId="162913"/>
</workbook>
</file>

<file path=xl/calcChain.xml><?xml version="1.0" encoding="utf-8"?>
<calcChain xmlns="http://schemas.openxmlformats.org/spreadsheetml/2006/main">
  <c r="U14" i="1" l="1"/>
  <c r="U15" i="1"/>
  <c r="U16" i="1"/>
  <c r="U17" i="1"/>
  <c r="U18" i="1"/>
  <c r="U19" i="1"/>
  <c r="U20" i="1"/>
  <c r="U21" i="1"/>
  <c r="U22" i="1"/>
  <c r="U23" i="1"/>
  <c r="U25" i="1"/>
  <c r="U26" i="1"/>
  <c r="U27" i="1"/>
  <c r="U28" i="1"/>
  <c r="U29" i="1"/>
  <c r="U30" i="1"/>
  <c r="U31" i="1"/>
  <c r="U32" i="1"/>
  <c r="U33" i="1"/>
  <c r="U34" i="1"/>
  <c r="U13" i="1"/>
  <c r="T14" i="1"/>
  <c r="T15" i="1"/>
  <c r="T16" i="1"/>
  <c r="T17" i="1"/>
  <c r="T18" i="1"/>
  <c r="T19" i="1"/>
  <c r="T20" i="1"/>
  <c r="T21" i="1"/>
  <c r="T22" i="1"/>
  <c r="T23" i="1"/>
  <c r="T24" i="1"/>
  <c r="U24" i="1" s="1"/>
  <c r="T25" i="1"/>
  <c r="T26" i="1"/>
  <c r="T27" i="1"/>
  <c r="T28" i="1"/>
  <c r="T29" i="1"/>
  <c r="T30" i="1"/>
  <c r="T31" i="1"/>
  <c r="T32" i="1"/>
  <c r="T33" i="1"/>
  <c r="T34" i="1"/>
  <c r="T13" i="1"/>
  <c r="S35" i="1"/>
  <c r="R35" i="1"/>
  <c r="U35" i="1" l="1"/>
  <c r="T35" i="1"/>
  <c r="P31" i="2" l="1"/>
  <c r="N31" i="2"/>
  <c r="M31" i="2"/>
  <c r="G31" i="2"/>
  <c r="H31" i="2"/>
  <c r="I31" i="2"/>
  <c r="J31" i="2"/>
  <c r="K31" i="2"/>
  <c r="L31" i="2"/>
  <c r="O31" i="2"/>
  <c r="Q31" i="2"/>
  <c r="F29" i="2"/>
  <c r="F30" i="2"/>
  <c r="F31" i="2"/>
  <c r="G27" i="2" l="1"/>
  <c r="H27" i="2"/>
  <c r="I27" i="2"/>
  <c r="J27" i="2"/>
  <c r="K27" i="2"/>
  <c r="L27" i="2"/>
  <c r="M27" i="2"/>
  <c r="N27" i="2"/>
  <c r="O27" i="2"/>
  <c r="P27" i="2"/>
  <c r="Q27" i="2"/>
  <c r="L30" i="2" l="1"/>
  <c r="J20" i="2"/>
  <c r="A14" i="1" l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13" i="1"/>
  <c r="G33" i="2" l="1"/>
  <c r="H33" i="2"/>
  <c r="I33" i="2"/>
  <c r="J33" i="2"/>
  <c r="L33" i="2"/>
  <c r="M33" i="2"/>
  <c r="N33" i="2"/>
  <c r="O33" i="2"/>
  <c r="P33" i="2"/>
  <c r="Q33" i="2"/>
  <c r="G28" i="2"/>
  <c r="H28" i="2"/>
  <c r="I28" i="2"/>
  <c r="J28" i="2"/>
  <c r="K28" i="2"/>
  <c r="L28" i="2"/>
  <c r="M28" i="2"/>
  <c r="N28" i="2"/>
  <c r="O28" i="2"/>
  <c r="P28" i="2"/>
  <c r="Q28" i="2"/>
  <c r="G26" i="2"/>
  <c r="H26" i="2"/>
  <c r="I26" i="2"/>
  <c r="J26" i="2"/>
  <c r="K26" i="2"/>
  <c r="L26" i="2"/>
  <c r="M26" i="2"/>
  <c r="N26" i="2"/>
  <c r="O26" i="2"/>
  <c r="P26" i="2"/>
  <c r="Q26" i="2"/>
  <c r="L21" i="2"/>
  <c r="M21" i="2"/>
  <c r="N21" i="2"/>
  <c r="O21" i="2"/>
  <c r="P21" i="2"/>
  <c r="Q21" i="2"/>
  <c r="G20" i="2"/>
  <c r="L20" i="2"/>
  <c r="M20" i="2"/>
  <c r="N20" i="2"/>
  <c r="O20" i="2"/>
  <c r="P20" i="2"/>
  <c r="Q20" i="2"/>
  <c r="G16" i="2"/>
  <c r="J16" i="2"/>
  <c r="K16" i="2"/>
  <c r="L16" i="2"/>
  <c r="M16" i="2"/>
  <c r="N16" i="2"/>
  <c r="O16" i="2"/>
  <c r="P16" i="2"/>
  <c r="Q16" i="2"/>
  <c r="K33" i="2" l="1"/>
  <c r="K21" i="2"/>
  <c r="K20" i="2"/>
  <c r="J21" i="2" l="1"/>
  <c r="I21" i="2" l="1"/>
  <c r="I20" i="2"/>
  <c r="I16" i="2"/>
  <c r="H21" i="2" l="1"/>
  <c r="H20" i="2"/>
  <c r="H16" i="2"/>
  <c r="G21" i="2" l="1"/>
  <c r="G30" i="2" l="1"/>
  <c r="H30" i="2"/>
  <c r="I30" i="2"/>
  <c r="J30" i="2"/>
  <c r="K30" i="2"/>
  <c r="M30" i="2"/>
  <c r="N30" i="2"/>
  <c r="O30" i="2"/>
  <c r="P30" i="2"/>
  <c r="Q30" i="2"/>
  <c r="R30" i="2" l="1"/>
  <c r="F33" i="2" l="1"/>
  <c r="F28" i="2"/>
  <c r="F26" i="2"/>
  <c r="F21" i="2"/>
  <c r="F20" i="2"/>
  <c r="F16" i="2"/>
  <c r="F25" i="2"/>
  <c r="F14" i="2"/>
  <c r="R16" i="2" l="1"/>
  <c r="F27" i="2" l="1"/>
  <c r="F32" i="2" l="1"/>
  <c r="G32" i="2"/>
  <c r="H32" i="2"/>
  <c r="I32" i="2"/>
  <c r="J32" i="2"/>
  <c r="K32" i="2"/>
  <c r="L32" i="2"/>
  <c r="M32" i="2"/>
  <c r="N32" i="2"/>
  <c r="O32" i="2"/>
  <c r="P32" i="2"/>
  <c r="Q32" i="2"/>
  <c r="R33" i="2" l="1"/>
  <c r="R32" i="2"/>
  <c r="G13" i="2" l="1"/>
  <c r="H13" i="2"/>
  <c r="I13" i="2"/>
  <c r="J13" i="2"/>
  <c r="K13" i="2"/>
  <c r="L13" i="2"/>
  <c r="M13" i="2"/>
  <c r="N13" i="2"/>
  <c r="O13" i="2"/>
  <c r="P13" i="2"/>
  <c r="Q13" i="2"/>
  <c r="G14" i="2"/>
  <c r="H14" i="2"/>
  <c r="I14" i="2"/>
  <c r="J14" i="2"/>
  <c r="K14" i="2"/>
  <c r="L14" i="2"/>
  <c r="M14" i="2"/>
  <c r="N14" i="2"/>
  <c r="O14" i="2"/>
  <c r="P14" i="2"/>
  <c r="Q14" i="2"/>
  <c r="G15" i="2"/>
  <c r="H15" i="2"/>
  <c r="I15" i="2"/>
  <c r="J15" i="2"/>
  <c r="K15" i="2"/>
  <c r="L15" i="2"/>
  <c r="M15" i="2"/>
  <c r="N15" i="2"/>
  <c r="O15" i="2"/>
  <c r="P15" i="2"/>
  <c r="Q15" i="2"/>
  <c r="G17" i="2"/>
  <c r="H17" i="2"/>
  <c r="I17" i="2"/>
  <c r="J17" i="2"/>
  <c r="K17" i="2"/>
  <c r="L17" i="2"/>
  <c r="M17" i="2"/>
  <c r="N17" i="2"/>
  <c r="O17" i="2"/>
  <c r="P17" i="2"/>
  <c r="Q17" i="2"/>
  <c r="G18" i="2"/>
  <c r="H18" i="2"/>
  <c r="I18" i="2"/>
  <c r="J18" i="2"/>
  <c r="K18" i="2"/>
  <c r="L18" i="2"/>
  <c r="M18" i="2"/>
  <c r="N18" i="2"/>
  <c r="O18" i="2"/>
  <c r="P18" i="2"/>
  <c r="Q18" i="2"/>
  <c r="G19" i="2"/>
  <c r="H19" i="2"/>
  <c r="I19" i="2"/>
  <c r="J19" i="2"/>
  <c r="K19" i="2"/>
  <c r="L19" i="2"/>
  <c r="M19" i="2"/>
  <c r="N19" i="2"/>
  <c r="O19" i="2"/>
  <c r="P19" i="2"/>
  <c r="Q19" i="2"/>
  <c r="G22" i="2"/>
  <c r="H22" i="2"/>
  <c r="I22" i="2"/>
  <c r="J22" i="2"/>
  <c r="K22" i="2"/>
  <c r="L22" i="2"/>
  <c r="M22" i="2"/>
  <c r="N22" i="2"/>
  <c r="O22" i="2"/>
  <c r="P22" i="2"/>
  <c r="Q22" i="2"/>
  <c r="G23" i="2"/>
  <c r="H23" i="2"/>
  <c r="I23" i="2"/>
  <c r="J23" i="2"/>
  <c r="K23" i="2"/>
  <c r="L23" i="2"/>
  <c r="M23" i="2"/>
  <c r="N23" i="2"/>
  <c r="O23" i="2"/>
  <c r="P23" i="2"/>
  <c r="Q23" i="2"/>
  <c r="G24" i="2"/>
  <c r="H24" i="2"/>
  <c r="I24" i="2"/>
  <c r="J24" i="2"/>
  <c r="K24" i="2"/>
  <c r="L24" i="2"/>
  <c r="M24" i="2"/>
  <c r="N24" i="2"/>
  <c r="O24" i="2"/>
  <c r="P24" i="2"/>
  <c r="Q24" i="2"/>
  <c r="G25" i="2"/>
  <c r="H25" i="2"/>
  <c r="I25" i="2"/>
  <c r="J25" i="2"/>
  <c r="K25" i="2"/>
  <c r="L25" i="2"/>
  <c r="M25" i="2"/>
  <c r="N25" i="2"/>
  <c r="O25" i="2"/>
  <c r="P25" i="2"/>
  <c r="Q25" i="2"/>
  <c r="G29" i="2"/>
  <c r="H29" i="2"/>
  <c r="I29" i="2"/>
  <c r="J29" i="2"/>
  <c r="K29" i="2"/>
  <c r="L29" i="2"/>
  <c r="M29" i="2"/>
  <c r="N29" i="2"/>
  <c r="O29" i="2"/>
  <c r="P29" i="2"/>
  <c r="Q29" i="2"/>
  <c r="G34" i="2"/>
  <c r="H34" i="2"/>
  <c r="I34" i="2"/>
  <c r="J34" i="2"/>
  <c r="K34" i="2"/>
  <c r="L34" i="2"/>
  <c r="M34" i="2"/>
  <c r="N34" i="2"/>
  <c r="O34" i="2"/>
  <c r="P34" i="2"/>
  <c r="Q34" i="2"/>
  <c r="F15" i="2"/>
  <c r="F17" i="2"/>
  <c r="F18" i="2"/>
  <c r="F19" i="2"/>
  <c r="F22" i="2"/>
  <c r="F23" i="2"/>
  <c r="F24" i="2"/>
  <c r="F34" i="2"/>
  <c r="F13" i="2"/>
  <c r="Q35" i="2" l="1"/>
  <c r="R17" i="2"/>
  <c r="O35" i="2"/>
  <c r="R25" i="2"/>
  <c r="R27" i="2"/>
  <c r="R21" i="2"/>
  <c r="G35" i="2"/>
  <c r="K35" i="2"/>
  <c r="R26" i="2"/>
  <c r="R24" i="2"/>
  <c r="R22" i="2"/>
  <c r="R20" i="2"/>
  <c r="R18" i="2"/>
  <c r="R15" i="2"/>
  <c r="M35" i="2"/>
  <c r="I35" i="2"/>
  <c r="R31" i="2"/>
  <c r="R34" i="2"/>
  <c r="R28" i="2"/>
  <c r="R23" i="2"/>
  <c r="R19" i="2"/>
  <c r="P35" i="2"/>
  <c r="N35" i="2"/>
  <c r="L35" i="2"/>
  <c r="J35" i="2"/>
  <c r="H35" i="2"/>
  <c r="R29" i="2"/>
  <c r="R14" i="2"/>
  <c r="F35" i="2"/>
  <c r="R13" i="2"/>
  <c r="R35" i="2" l="1"/>
  <c r="F37" i="2" s="1"/>
  <c r="G37" i="1" l="1"/>
</calcChain>
</file>

<file path=xl/sharedStrings.xml><?xml version="1.0" encoding="utf-8"?>
<sst xmlns="http://schemas.openxmlformats.org/spreadsheetml/2006/main" count="99" uniqueCount="51">
  <si>
    <t>UNIVERSIDAD NACIONAL FEDERICO VILLARREAL</t>
  </si>
  <si>
    <t>OFICINA CENTRAL DE ECONÓMICO FINANCIERA</t>
  </si>
  <si>
    <t>OFICINA DE TESORERÍA</t>
  </si>
  <si>
    <t>AREA DE PROGRAMACIÓN DE INGRESOS</t>
  </si>
  <si>
    <t>CLASE</t>
  </si>
  <si>
    <t>TIPO</t>
  </si>
  <si>
    <t>SUB</t>
  </si>
  <si>
    <t>ESPEC</t>
  </si>
  <si>
    <t>DESCRIPCION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</si>
  <si>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</si>
  <si>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</si>
  <si>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</si>
  <si>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</si>
  <si>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</si>
  <si>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</si>
  <si>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</si>
  <si>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</si>
  <si>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</si>
  <si>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</si>
  <si>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</si>
  <si>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</si>
  <si>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VENTA DE PUBLICACIONES</t>
  </si>
  <si>
    <t>CARNETS</t>
  </si>
  <si>
    <t>GRADOS Y TITULOS</t>
  </si>
  <si>
    <t>CONSTANCIAS Y CERTIFICADOS</t>
  </si>
  <si>
    <t>DERECHOS DE INSCRIPCIÓN</t>
  </si>
  <si>
    <t>TRASLADOS Y CONVALIDACIONES</t>
  </si>
  <si>
    <t>DERECHOS UNIVERSITARIOS</t>
  </si>
  <si>
    <t>OTROS DERECHOS ADMINS. DE EDUCACION</t>
  </si>
  <si>
    <t>TERRENOS URBANOS</t>
  </si>
  <si>
    <t>OTROS ALQUILERES</t>
  </si>
  <si>
    <t>TOTAL</t>
  </si>
  <si>
    <t>AL 100 % TOTAL</t>
  </si>
  <si>
    <t>OTROS INGRESOS DIVERSOS</t>
  </si>
  <si>
    <t>SERVICIOS ACADEMICOS</t>
  </si>
  <si>
    <t>EQUIPOS DE COMUNICA. PARA REDES INFOR.</t>
  </si>
  <si>
    <t>AL 40 % TOTAL</t>
  </si>
  <si>
    <t>OTROS PRODUCTOS DE EDUCACION</t>
  </si>
  <si>
    <t>ENSEÑANZA EN CENTRO PREUNIVERSITARIO</t>
  </si>
  <si>
    <t>DERECHOS EXAMEN DE ADMISION*</t>
  </si>
  <si>
    <t>PENSION DE ENSEÑANZA*</t>
  </si>
  <si>
    <t>MATRICULAS*</t>
  </si>
  <si>
    <t>EDIFICIOS E INSTALACIONES*</t>
  </si>
  <si>
    <t>SERVICIOS A TERCEROS*</t>
  </si>
  <si>
    <t>ESCUELA UNIVERSITARIA DE POST GRADO</t>
  </si>
  <si>
    <t>OTROS INMUEBLES</t>
  </si>
  <si>
    <t>CUADRO DE EJECUCION DE INGRESOS DEL 01/01/2019 AL 31/12/2019</t>
  </si>
  <si>
    <t>EQUIPOS DE COMUNICA. PARA REDES INFOR.*</t>
  </si>
  <si>
    <t>CAJA</t>
  </si>
  <si>
    <t>BANCO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</si>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</sst>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S/.&quot;#,##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ngsana New"/>
      <family val="1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7"/>
      <name val="AngsanaUPC"/>
      <family val="1"/>
    </font>
    <font>
      <sz val="17"/>
      <color theme="1"/>
      <name val="Calibri"/>
      <family val="2"/>
      <scheme val="minor"/>
    </font>
    <font>
      <b/>
      <sz val="17"/>
      <name val="Angsana New"/>
      <family val="1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3" fillId="0" borderId="0" xfId="2" applyFont="1" applyAlignment="1">
      <alignment horizontal="center" vertical="center"/>
    </xf>
    <xf numFmtId="0" fontId="4" fillId="0" borderId="0" xfId="0" applyFont="1"/>
    <xf numFmtId="0" fontId="7" fillId="0" borderId="0" xfId="0" applyFont="1"/>
    <xf numFmtId="0" fontId="8" fillId="0" borderId="0" xfId="2" applyFont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4" fontId="0" fillId="0" borderId="0" xfId="0" applyNumberFormat="1"/>
    <xf numFmtId="4" fontId="1" fillId="0" borderId="0" xfId="0" applyNumberFormat="1" applyFont="1"/>
    <xf numFmtId="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0" fontId="6" fillId="0" borderId="0" xfId="1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302684</xdr:colOff>
      <xdr:row>0</xdr:row>
      <xdr:rowOff>34926</xdr:rowOff>
    </xdr:from>
    <xdr:to>
      <xdr:col>5</xdr:col>
      <xdr:colOff>660399</xdr:colOff>
      <xdr:row>9</xdr:row>
      <xdr:rowOff>1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5184" y="34926"/>
          <a:ext cx="781049" cy="1213908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296334</xdr:colOff>
      <xdr:row>0</xdr:row>
      <xdr:rowOff>31750</xdr:rowOff>
    </xdr:from>
    <xdr:to>
      <xdr:col>4</xdr:col>
      <xdr:colOff>654050</xdr:colOff>
      <xdr:row>8</xdr:row>
      <xdr:rowOff>144991</xdr:rowOff>
    </xdr:to>
    <xdr:pic>
      <xdr:nvPicPr>
        <xdr:cNvPr id="13" name="1 Image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48834" y="31750"/>
          <a:ext cx="781049" cy="121390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2"/>
  <sheetViews>
    <sheetView tabSelected="1" zoomScale="90" zoomScaleNormal="90" workbookViewId="0">
      <pane xSplit="6" ySplit="12" topLeftCell="M13" activePane="bottomRight" state="frozen"/>
      <selection pane="topRight" activeCell="F1" sqref="F1"/>
      <selection pane="bottomLeft" activeCell="A13" sqref="A13"/>
      <selection pane="bottomRight" activeCell="T32" sqref="T32"/>
    </sheetView>
  </sheetViews>
  <sheetFormatPr baseColWidth="10" defaultColWidth="9.140625" defaultRowHeight="15"/>
  <cols>
    <col min="1" max="1" width="9.140625" customWidth="1"/>
    <col min="2" max="4" width="4.7109375" customWidth="1"/>
    <col min="5" max="5" width="6.28515625" bestFit="1" customWidth="1"/>
    <col min="6" max="6" width="36.28515625" style="2" bestFit="1" customWidth="1"/>
    <col min="7" max="7" width="15.7109375" customWidth="1"/>
    <col min="8" max="8" width="16" customWidth="1"/>
    <col min="9" max="11" width="15.7109375" bestFit="1" customWidth="1"/>
    <col min="12" max="12" width="15.7109375" customWidth="1"/>
    <col min="13" max="17" width="15.7109375" bestFit="1" customWidth="1"/>
    <col min="18" max="19" width="15.7109375" hidden="1" customWidth="1"/>
    <col min="20" max="20" width="15.7109375" bestFit="1" customWidth="1"/>
    <col min="21" max="21" width="21.140625" bestFit="1" customWidth="1"/>
  </cols>
  <sheetData>
    <row r="1" spans="1:21" ht="12" customHeight="1"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9.9499999999999993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21" ht="12" customHeight="1">
      <c r="B3" s="28" t="s">
        <v>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</row>
    <row r="4" spans="1:21" ht="9.9499999999999993" customHeight="1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"/>
      <c r="Q4" s="1"/>
      <c r="R4" s="1"/>
      <c r="S4" s="1"/>
      <c r="T4" s="1"/>
      <c r="U4" s="1"/>
    </row>
    <row r="5" spans="1:21" ht="12" customHeight="1">
      <c r="B5" s="28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</row>
    <row r="6" spans="1:21" ht="9.9499999999999993" customHeigh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"/>
      <c r="Q6" s="1"/>
      <c r="R6" s="1"/>
      <c r="S6" s="1"/>
      <c r="T6" s="1"/>
      <c r="U6" s="1"/>
    </row>
    <row r="7" spans="1:21" ht="12" customHeight="1">
      <c r="B7" s="28" t="s">
        <v>3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</row>
    <row r="8" spans="1:21" ht="9.9499999999999993" customHeight="1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"/>
      <c r="Q8" s="1"/>
      <c r="R8" s="1"/>
      <c r="S8" s="1"/>
      <c r="T8" s="1"/>
      <c r="U8" s="1"/>
    </row>
    <row r="9" spans="1:21" ht="12" customHeight="1">
      <c r="B9" s="29" t="s">
        <v>46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</row>
    <row r="10" spans="1:21" ht="9.9499999999999993" customHeight="1" thickBot="1">
      <c r="F10"/>
    </row>
    <row r="11" spans="1:21" ht="19.5" thickBot="1">
      <c r="B11" s="23" t="s">
        <v>44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/>
    </row>
    <row r="12" spans="1:21" ht="16.5" thickBot="1">
      <c r="B12" s="5" t="s">
        <v>4</v>
      </c>
      <c r="C12" s="5" t="s">
        <v>5</v>
      </c>
      <c r="D12" s="5" t="s">
        <v>6</v>
      </c>
      <c r="E12" s="5" t="s">
        <v>7</v>
      </c>
      <c r="F12" s="5" t="s">
        <v>8</v>
      </c>
      <c r="G12" s="9" t="s">
        <v>9</v>
      </c>
      <c r="H12" s="9" t="s">
        <v>10</v>
      </c>
      <c r="I12" s="9" t="s">
        <v>11</v>
      </c>
      <c r="J12" s="9" t="s">
        <v>12</v>
      </c>
      <c r="K12" s="9" t="s">
        <v>13</v>
      </c>
      <c r="L12" s="9" t="s">
        <v>14</v>
      </c>
      <c r="M12" s="9" t="s">
        <v>15</v>
      </c>
      <c r="N12" s="9" t="s">
        <v>16</v>
      </c>
      <c r="O12" s="9" t="s">
        <v>17</v>
      </c>
      <c r="P12" s="9" t="s">
        <v>18</v>
      </c>
      <c r="Q12" s="9" t="s">
        <v>19</v>
      </c>
      <c r="R12" s="9" t="s">
        <v>48</v>
      </c>
      <c r="S12" s="9" t="s">
        <v>49</v>
      </c>
      <c r="T12" s="9" t="s">
        <v>20</v>
      </c>
      <c r="U12" s="8" t="s">
        <v>31</v>
      </c>
    </row>
    <row r="13" spans="1:21" ht="16.5" thickBot="1">
      <c r="A13" t="str">
        <f>CONCATENATE(B13,C13,D13,E13)</f>
        <v>131511</v>
      </c>
      <c r="B13" s="6">
        <v>1</v>
      </c>
      <c r="C13" s="6">
        <v>3</v>
      </c>
      <c r="D13" s="6">
        <v>1</v>
      </c>
      <c r="E13" s="6">
        <v>511</v>
      </c>
      <c r="F13" s="10" t="s">
        <v>21</v>
      </c>
      <c r="G13" s="16">
        <v>0</v>
      </c>
      <c r="H13" s="16">
        <v>0</v>
      </c>
      <c r="I13" s="16">
        <v>0</v>
      </c>
      <c r="J13" s="16">
        <v>97114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/>
      <c r="S13" s="16"/>
      <c r="T13" s="16">
        <f>SUM(R13:S13)</f>
        <v>0</v>
      </c>
      <c r="U13" s="14">
        <f>SUM(G13:Q13,T13)</f>
        <v>97114</v>
      </c>
    </row>
    <row r="14" spans="1:21" ht="16.5" thickBot="1">
      <c r="A14" t="str">
        <f t="shared" ref="A14:A34" si="0">CONCATENATE(B14,C14,D14,E14)</f>
        <v>1315199</v>
      </c>
      <c r="B14" s="6">
        <v>1</v>
      </c>
      <c r="C14" s="6">
        <v>3</v>
      </c>
      <c r="D14" s="6">
        <v>1</v>
      </c>
      <c r="E14" s="6">
        <v>5199</v>
      </c>
      <c r="F14" s="10" t="s">
        <v>37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/>
      <c r="S14" s="16"/>
      <c r="T14" s="16">
        <f t="shared" ref="T14:T34" si="1">SUM(R14:S14)</f>
        <v>0</v>
      </c>
      <c r="U14" s="14">
        <f t="shared" ref="U14:U34" si="2">SUM(G14:Q14,T14)</f>
        <v>0</v>
      </c>
    </row>
    <row r="15" spans="1:21" ht="16.5" thickBot="1">
      <c r="A15" t="str">
        <f t="shared" si="0"/>
        <v>132311</v>
      </c>
      <c r="B15" s="6">
        <v>1</v>
      </c>
      <c r="C15" s="6">
        <v>3</v>
      </c>
      <c r="D15" s="6">
        <v>2</v>
      </c>
      <c r="E15" s="6">
        <v>311</v>
      </c>
      <c r="F15" s="10" t="s">
        <v>22</v>
      </c>
      <c r="G15" s="16">
        <v>90</v>
      </c>
      <c r="H15" s="16">
        <v>0</v>
      </c>
      <c r="I15" s="16">
        <v>0</v>
      </c>
      <c r="J15" s="16">
        <v>107278</v>
      </c>
      <c r="K15" s="16">
        <v>70083</v>
      </c>
      <c r="L15" s="16">
        <v>78980</v>
      </c>
      <c r="M15" s="16">
        <v>0</v>
      </c>
      <c r="N15" s="16">
        <v>101</v>
      </c>
      <c r="O15" s="16">
        <v>0</v>
      </c>
      <c r="P15" s="16">
        <v>161280</v>
      </c>
      <c r="Q15" s="16">
        <v>41420</v>
      </c>
      <c r="R15" s="16"/>
      <c r="S15" s="16">
        <v>90</v>
      </c>
      <c r="T15" s="16">
        <f t="shared" si="1"/>
        <v>90</v>
      </c>
      <c r="U15" s="14">
        <f t="shared" si="2"/>
        <v>459322</v>
      </c>
    </row>
    <row r="16" spans="1:21" ht="16.5" thickBot="1">
      <c r="A16" t="str">
        <f t="shared" si="0"/>
        <v>132312</v>
      </c>
      <c r="B16" s="6">
        <v>1</v>
      </c>
      <c r="C16" s="6">
        <v>3</v>
      </c>
      <c r="D16" s="6">
        <v>2</v>
      </c>
      <c r="E16" s="6">
        <v>312</v>
      </c>
      <c r="F16" s="10" t="s">
        <v>39</v>
      </c>
      <c r="G16" s="16">
        <v>0</v>
      </c>
      <c r="H16" s="16">
        <v>0</v>
      </c>
      <c r="I16" s="16">
        <v>0</v>
      </c>
      <c r="J16" s="16">
        <v>613998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/>
      <c r="S16" s="16"/>
      <c r="T16" s="16">
        <f t="shared" si="1"/>
        <v>0</v>
      </c>
      <c r="U16" s="14">
        <f t="shared" si="2"/>
        <v>613998</v>
      </c>
    </row>
    <row r="17" spans="1:21" ht="16.5" thickBot="1">
      <c r="A17" t="str">
        <f t="shared" si="0"/>
        <v>132313</v>
      </c>
      <c r="B17" s="6">
        <v>1</v>
      </c>
      <c r="C17" s="6">
        <v>3</v>
      </c>
      <c r="D17" s="6">
        <v>2</v>
      </c>
      <c r="E17" s="6">
        <v>313</v>
      </c>
      <c r="F17" s="10" t="s">
        <v>23</v>
      </c>
      <c r="G17" s="16">
        <v>8800</v>
      </c>
      <c r="H17" s="16">
        <v>11800</v>
      </c>
      <c r="I17" s="16">
        <v>15950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/>
      <c r="S17" s="16"/>
      <c r="T17" s="16">
        <f t="shared" si="1"/>
        <v>0</v>
      </c>
      <c r="U17" s="14">
        <f t="shared" si="2"/>
        <v>36550</v>
      </c>
    </row>
    <row r="18" spans="1:21" ht="16.5" thickBot="1">
      <c r="A18" t="str">
        <f t="shared" si="0"/>
        <v>132314</v>
      </c>
      <c r="B18" s="6">
        <v>1</v>
      </c>
      <c r="C18" s="6">
        <v>3</v>
      </c>
      <c r="D18" s="6">
        <v>2</v>
      </c>
      <c r="E18" s="6">
        <v>314</v>
      </c>
      <c r="F18" s="10" t="s">
        <v>24</v>
      </c>
      <c r="G18" s="16">
        <v>15310</v>
      </c>
      <c r="H18" s="16">
        <v>9220</v>
      </c>
      <c r="I18" s="16">
        <v>12615</v>
      </c>
      <c r="J18" s="16">
        <v>24955</v>
      </c>
      <c r="K18" s="16">
        <v>99530</v>
      </c>
      <c r="L18" s="16">
        <v>120585</v>
      </c>
      <c r="M18" s="16">
        <v>18490</v>
      </c>
      <c r="N18" s="16">
        <v>22510</v>
      </c>
      <c r="O18" s="16">
        <v>25475</v>
      </c>
      <c r="P18" s="16">
        <v>22110</v>
      </c>
      <c r="Q18" s="16">
        <v>27590</v>
      </c>
      <c r="R18" s="16"/>
      <c r="S18" s="16">
        <v>18015</v>
      </c>
      <c r="T18" s="16">
        <f t="shared" si="1"/>
        <v>18015</v>
      </c>
      <c r="U18" s="14">
        <f t="shared" si="2"/>
        <v>416405</v>
      </c>
    </row>
    <row r="19" spans="1:21" ht="16.5" thickBot="1">
      <c r="A19" t="str">
        <f t="shared" si="0"/>
        <v>132315</v>
      </c>
      <c r="B19" s="6">
        <v>1</v>
      </c>
      <c r="C19" s="6">
        <v>3</v>
      </c>
      <c r="D19" s="6">
        <v>2</v>
      </c>
      <c r="E19" s="6">
        <v>315</v>
      </c>
      <c r="F19" s="10" t="s">
        <v>25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/>
      <c r="S19" s="16"/>
      <c r="T19" s="16">
        <f t="shared" si="1"/>
        <v>0</v>
      </c>
      <c r="U19" s="14">
        <f t="shared" si="2"/>
        <v>0</v>
      </c>
    </row>
    <row r="20" spans="1:21" ht="16.5" thickBot="1">
      <c r="A20" t="str">
        <f t="shared" si="0"/>
        <v>132316</v>
      </c>
      <c r="B20" s="6">
        <v>1</v>
      </c>
      <c r="C20" s="6">
        <v>3</v>
      </c>
      <c r="D20" s="6">
        <v>2</v>
      </c>
      <c r="E20" s="6">
        <v>316</v>
      </c>
      <c r="F20" s="10" t="s">
        <v>40</v>
      </c>
      <c r="G20" s="16">
        <v>655441.05000000005</v>
      </c>
      <c r="H20" s="16">
        <v>808847.87</v>
      </c>
      <c r="I20" s="16">
        <v>570439.23</v>
      </c>
      <c r="J20" s="16">
        <v>1360725.7499999998</v>
      </c>
      <c r="K20" s="16">
        <v>354114.34</v>
      </c>
      <c r="L20" s="16">
        <v>429863.81</v>
      </c>
      <c r="M20" s="16">
        <v>682348.75</v>
      </c>
      <c r="N20" s="16">
        <v>709777.8</v>
      </c>
      <c r="O20" s="16">
        <v>773053.5</v>
      </c>
      <c r="P20" s="16">
        <v>2525160.91</v>
      </c>
      <c r="Q20" s="16">
        <v>988750.06</v>
      </c>
      <c r="R20" s="16"/>
      <c r="S20" s="16">
        <v>426510.94</v>
      </c>
      <c r="T20" s="16">
        <f t="shared" si="1"/>
        <v>426510.94</v>
      </c>
      <c r="U20" s="14">
        <f t="shared" si="2"/>
        <v>10285034.009999998</v>
      </c>
    </row>
    <row r="21" spans="1:21" ht="16.5" thickBot="1">
      <c r="A21" t="str">
        <f t="shared" si="0"/>
        <v>132317</v>
      </c>
      <c r="B21" s="6">
        <v>1</v>
      </c>
      <c r="C21" s="6">
        <v>3</v>
      </c>
      <c r="D21" s="6">
        <v>2</v>
      </c>
      <c r="E21" s="6">
        <v>317</v>
      </c>
      <c r="F21" s="10" t="s">
        <v>41</v>
      </c>
      <c r="G21" s="16">
        <v>470</v>
      </c>
      <c r="H21" s="16">
        <v>2760</v>
      </c>
      <c r="I21" s="16">
        <v>6320</v>
      </c>
      <c r="J21" s="16">
        <v>561200</v>
      </c>
      <c r="K21" s="16">
        <v>362720</v>
      </c>
      <c r="L21" s="16">
        <v>409160</v>
      </c>
      <c r="M21" s="16">
        <v>6033</v>
      </c>
      <c r="N21" s="16">
        <v>8191</v>
      </c>
      <c r="O21" s="16">
        <v>310</v>
      </c>
      <c r="P21" s="16">
        <v>893206</v>
      </c>
      <c r="Q21" s="16">
        <v>273806</v>
      </c>
      <c r="R21" s="16">
        <v>200</v>
      </c>
      <c r="S21" s="16">
        <v>920</v>
      </c>
      <c r="T21" s="16">
        <f t="shared" si="1"/>
        <v>1120</v>
      </c>
      <c r="U21" s="14">
        <f t="shared" si="2"/>
        <v>2525296</v>
      </c>
    </row>
    <row r="22" spans="1:21" ht="16.5" thickBot="1">
      <c r="A22" t="str">
        <f t="shared" si="0"/>
        <v>132318</v>
      </c>
      <c r="B22" s="6">
        <v>1</v>
      </c>
      <c r="C22" s="6">
        <v>3</v>
      </c>
      <c r="D22" s="6">
        <v>2</v>
      </c>
      <c r="E22" s="6">
        <v>318</v>
      </c>
      <c r="F22" s="10" t="s">
        <v>26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/>
      <c r="S22" s="16"/>
      <c r="T22" s="16">
        <f t="shared" si="1"/>
        <v>0</v>
      </c>
      <c r="U22" s="14">
        <f t="shared" si="2"/>
        <v>0</v>
      </c>
    </row>
    <row r="23" spans="1:21" ht="16.5" thickBot="1">
      <c r="A23" t="str">
        <f t="shared" si="0"/>
        <v>132319</v>
      </c>
      <c r="B23" s="6">
        <v>1</v>
      </c>
      <c r="C23" s="6">
        <v>3</v>
      </c>
      <c r="D23" s="6">
        <v>2</v>
      </c>
      <c r="E23" s="6">
        <v>319</v>
      </c>
      <c r="F23" s="10" t="s">
        <v>27</v>
      </c>
      <c r="G23" s="16">
        <v>488050</v>
      </c>
      <c r="H23" s="16">
        <v>291081</v>
      </c>
      <c r="I23" s="16">
        <v>375540</v>
      </c>
      <c r="J23" s="16">
        <v>368172</v>
      </c>
      <c r="K23" s="16">
        <v>220640</v>
      </c>
      <c r="L23" s="16">
        <v>254780</v>
      </c>
      <c r="M23" s="16">
        <v>361900</v>
      </c>
      <c r="N23" s="16">
        <v>567880</v>
      </c>
      <c r="O23" s="16">
        <v>156360</v>
      </c>
      <c r="P23" s="16">
        <v>150310</v>
      </c>
      <c r="Q23" s="16">
        <v>149870</v>
      </c>
      <c r="R23" s="16"/>
      <c r="S23" s="16">
        <v>142110</v>
      </c>
      <c r="T23" s="16">
        <f t="shared" si="1"/>
        <v>142110</v>
      </c>
      <c r="U23" s="14">
        <f t="shared" si="2"/>
        <v>3526693</v>
      </c>
    </row>
    <row r="24" spans="1:21" ht="16.5" thickBot="1">
      <c r="A24" t="str">
        <f t="shared" si="0"/>
        <v>1323199</v>
      </c>
      <c r="B24" s="6">
        <v>1</v>
      </c>
      <c r="C24" s="6">
        <v>3</v>
      </c>
      <c r="D24" s="6">
        <v>2</v>
      </c>
      <c r="E24" s="6">
        <v>3199</v>
      </c>
      <c r="F24" s="10" t="s">
        <v>28</v>
      </c>
      <c r="G24" s="16">
        <v>13157.89</v>
      </c>
      <c r="H24" s="16">
        <v>9656.44</v>
      </c>
      <c r="I24" s="16">
        <v>7397.69</v>
      </c>
      <c r="J24" s="16">
        <v>22531.109999999997</v>
      </c>
      <c r="K24" s="16">
        <v>8406.18</v>
      </c>
      <c r="L24" s="16">
        <v>4474.75</v>
      </c>
      <c r="M24" s="16">
        <v>11752.509999999998</v>
      </c>
      <c r="N24" s="16">
        <v>7361.61</v>
      </c>
      <c r="O24" s="16">
        <v>9041.75</v>
      </c>
      <c r="P24" s="16">
        <v>25298.78</v>
      </c>
      <c r="Q24" s="16">
        <v>16137.58</v>
      </c>
      <c r="R24" s="16">
        <v>350.63</v>
      </c>
      <c r="S24" s="16">
        <v>2372.8200000000002</v>
      </c>
      <c r="T24" s="16">
        <f t="shared" si="1"/>
        <v>2723.4500000000003</v>
      </c>
      <c r="U24" s="14">
        <f t="shared" si="2"/>
        <v>137939.74</v>
      </c>
    </row>
    <row r="25" spans="1:21" ht="16.5" thickBot="1">
      <c r="A25" t="str">
        <f t="shared" si="0"/>
        <v>133311</v>
      </c>
      <c r="B25" s="6">
        <v>1</v>
      </c>
      <c r="C25" s="6">
        <v>3</v>
      </c>
      <c r="D25" s="6">
        <v>3</v>
      </c>
      <c r="E25" s="6">
        <v>311</v>
      </c>
      <c r="F25" s="10" t="s">
        <v>38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/>
      <c r="S25" s="16"/>
      <c r="T25" s="16">
        <f t="shared" si="1"/>
        <v>0</v>
      </c>
      <c r="U25" s="14">
        <f t="shared" si="2"/>
        <v>0</v>
      </c>
    </row>
    <row r="26" spans="1:21" ht="16.5" thickBot="1">
      <c r="A26" t="str">
        <f t="shared" si="0"/>
        <v>133313</v>
      </c>
      <c r="B26" s="6">
        <v>1</v>
      </c>
      <c r="C26" s="6">
        <v>3</v>
      </c>
      <c r="D26" s="6">
        <v>3</v>
      </c>
      <c r="E26" s="6">
        <v>313</v>
      </c>
      <c r="F26" s="10" t="s">
        <v>40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/>
      <c r="S26" s="16"/>
      <c r="T26" s="16">
        <f t="shared" si="1"/>
        <v>0</v>
      </c>
      <c r="U26" s="14">
        <f t="shared" si="2"/>
        <v>0</v>
      </c>
    </row>
    <row r="27" spans="1:21" ht="16.5" thickBot="1">
      <c r="A27" t="str">
        <f t="shared" si="0"/>
        <v>133315</v>
      </c>
      <c r="B27" s="6">
        <v>1</v>
      </c>
      <c r="C27" s="6">
        <v>3</v>
      </c>
      <c r="D27" s="6">
        <v>3</v>
      </c>
      <c r="E27" s="6">
        <v>315</v>
      </c>
      <c r="F27" s="10" t="s">
        <v>34</v>
      </c>
      <c r="G27" s="16">
        <v>4800</v>
      </c>
      <c r="H27" s="16">
        <v>0</v>
      </c>
      <c r="I27" s="16">
        <v>0</v>
      </c>
      <c r="J27" s="16">
        <v>0</v>
      </c>
      <c r="K27" s="16">
        <v>100</v>
      </c>
      <c r="L27" s="16">
        <v>0</v>
      </c>
      <c r="M27" s="16">
        <v>6030</v>
      </c>
      <c r="N27" s="16">
        <v>0</v>
      </c>
      <c r="O27" s="16">
        <v>0</v>
      </c>
      <c r="P27" s="16">
        <v>3601</v>
      </c>
      <c r="Q27" s="16">
        <v>0</v>
      </c>
      <c r="R27" s="16"/>
      <c r="S27" s="16"/>
      <c r="T27" s="16">
        <f t="shared" si="1"/>
        <v>0</v>
      </c>
      <c r="U27" s="14">
        <f t="shared" si="2"/>
        <v>14531</v>
      </c>
    </row>
    <row r="28" spans="1:21" ht="16.5" thickBot="1">
      <c r="A28" t="str">
        <f t="shared" si="0"/>
        <v>133511</v>
      </c>
      <c r="B28" s="6">
        <v>1</v>
      </c>
      <c r="C28" s="6">
        <v>3</v>
      </c>
      <c r="D28" s="6">
        <v>3</v>
      </c>
      <c r="E28" s="6">
        <v>511</v>
      </c>
      <c r="F28" s="10" t="s">
        <v>42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/>
      <c r="S28" s="16">
        <v>1200</v>
      </c>
      <c r="T28" s="16">
        <f t="shared" si="1"/>
        <v>1200</v>
      </c>
      <c r="U28" s="14">
        <f t="shared" si="2"/>
        <v>1200</v>
      </c>
    </row>
    <row r="29" spans="1:21" ht="16.5" thickBot="1">
      <c r="A29" t="str">
        <f t="shared" si="0"/>
        <v>133512</v>
      </c>
      <c r="B29" s="6">
        <v>1</v>
      </c>
      <c r="C29" s="6">
        <v>3</v>
      </c>
      <c r="D29" s="6">
        <v>3</v>
      </c>
      <c r="E29" s="6">
        <v>512</v>
      </c>
      <c r="F29" s="10" t="s">
        <v>29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/>
      <c r="S29" s="16"/>
      <c r="T29" s="16">
        <f t="shared" si="1"/>
        <v>0</v>
      </c>
      <c r="U29" s="14">
        <f t="shared" si="2"/>
        <v>0</v>
      </c>
    </row>
    <row r="30" spans="1:21" ht="16.5" thickBot="1">
      <c r="A30" t="str">
        <f t="shared" si="0"/>
        <v>1335199</v>
      </c>
      <c r="B30" s="6">
        <v>1</v>
      </c>
      <c r="C30" s="6">
        <v>3</v>
      </c>
      <c r="D30" s="6">
        <v>3</v>
      </c>
      <c r="E30" s="6">
        <v>5199</v>
      </c>
      <c r="F30" s="10" t="s">
        <v>45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/>
      <c r="S30" s="16"/>
      <c r="T30" s="16">
        <f t="shared" si="1"/>
        <v>0</v>
      </c>
      <c r="U30" s="14">
        <f t="shared" si="2"/>
        <v>0</v>
      </c>
    </row>
    <row r="31" spans="1:21" ht="16.5" thickBot="1">
      <c r="A31" t="str">
        <f t="shared" si="0"/>
        <v>133532</v>
      </c>
      <c r="B31" s="6">
        <v>1</v>
      </c>
      <c r="C31" s="6">
        <v>3</v>
      </c>
      <c r="D31" s="6">
        <v>3</v>
      </c>
      <c r="E31" s="6">
        <v>532</v>
      </c>
      <c r="F31" s="10" t="s">
        <v>35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/>
      <c r="S31" s="16"/>
      <c r="T31" s="16">
        <f t="shared" si="1"/>
        <v>0</v>
      </c>
      <c r="U31" s="14">
        <f t="shared" si="2"/>
        <v>0</v>
      </c>
    </row>
    <row r="32" spans="1:21" ht="16.5" thickBot="1">
      <c r="A32" t="str">
        <f t="shared" si="0"/>
        <v>1335399</v>
      </c>
      <c r="B32" s="6">
        <v>1</v>
      </c>
      <c r="C32" s="6">
        <v>3</v>
      </c>
      <c r="D32" s="6">
        <v>3</v>
      </c>
      <c r="E32" s="6">
        <v>5399</v>
      </c>
      <c r="F32" s="10" t="s">
        <v>30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/>
      <c r="S32" s="16"/>
      <c r="T32" s="16">
        <f t="shared" si="1"/>
        <v>0</v>
      </c>
      <c r="U32" s="14">
        <f t="shared" si="2"/>
        <v>0</v>
      </c>
    </row>
    <row r="33" spans="1:21" ht="16.5" thickBot="1">
      <c r="A33" t="str">
        <f t="shared" si="0"/>
        <v>133929</v>
      </c>
      <c r="B33" s="6">
        <v>1</v>
      </c>
      <c r="C33" s="6">
        <v>3</v>
      </c>
      <c r="D33" s="6">
        <v>3</v>
      </c>
      <c r="E33" s="6">
        <v>929</v>
      </c>
      <c r="F33" s="10" t="s">
        <v>43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/>
      <c r="S33" s="16"/>
      <c r="T33" s="16">
        <f t="shared" si="1"/>
        <v>0</v>
      </c>
      <c r="U33" s="14">
        <f t="shared" si="2"/>
        <v>0</v>
      </c>
    </row>
    <row r="34" spans="1:21" ht="16.5" thickBot="1">
      <c r="A34" t="str">
        <f t="shared" si="0"/>
        <v>1551499</v>
      </c>
      <c r="B34" s="6">
        <v>1</v>
      </c>
      <c r="C34" s="6">
        <v>5</v>
      </c>
      <c r="D34" s="6">
        <v>5</v>
      </c>
      <c r="E34" s="6">
        <v>1499</v>
      </c>
      <c r="F34" s="10" t="s">
        <v>33</v>
      </c>
      <c r="G34" s="16">
        <v>0</v>
      </c>
      <c r="H34" s="16">
        <v>0</v>
      </c>
      <c r="I34" s="16">
        <v>0</v>
      </c>
      <c r="J34" s="16">
        <v>0</v>
      </c>
      <c r="K34" s="16">
        <v>2400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/>
      <c r="S34" s="16"/>
      <c r="T34" s="16">
        <f t="shared" si="1"/>
        <v>0</v>
      </c>
      <c r="U34" s="14">
        <f t="shared" si="2"/>
        <v>2400</v>
      </c>
    </row>
    <row r="35" spans="1:21" ht="19.5" thickBot="1">
      <c r="B35" s="7"/>
      <c r="C35" s="7"/>
      <c r="D35" s="7"/>
      <c r="E35" s="7"/>
      <c r="F35" s="11" t="s">
        <v>31</v>
      </c>
      <c r="G35" s="12">
        <v>1186118.94</v>
      </c>
      <c r="H35" s="12">
        <v>1133365.31</v>
      </c>
      <c r="I35" s="12">
        <v>988261.91999999993</v>
      </c>
      <c r="J35" s="12">
        <v>3155973.86</v>
      </c>
      <c r="K35" s="12">
        <v>1117993.52</v>
      </c>
      <c r="L35" s="12">
        <v>1297843.56</v>
      </c>
      <c r="M35" s="12">
        <v>1086554.26</v>
      </c>
      <c r="N35" s="12">
        <v>1315821.4100000001</v>
      </c>
      <c r="O35" s="12">
        <v>964240.25</v>
      </c>
      <c r="P35" s="12">
        <v>3780966.69</v>
      </c>
      <c r="Q35" s="12">
        <v>1497573.6400000001</v>
      </c>
      <c r="R35" s="12">
        <f>SUM(R13:R34)</f>
        <v>550.63</v>
      </c>
      <c r="S35" s="12">
        <f>SUM(S13:S34)</f>
        <v>591218.75999999989</v>
      </c>
      <c r="T35" s="12">
        <f>SUM(T13:T34)</f>
        <v>591769.3899999999</v>
      </c>
      <c r="U35" s="13">
        <f>SUM(U13:U34)</f>
        <v>18116482.749999996</v>
      </c>
    </row>
    <row r="36" spans="1:21" ht="15.75" thickBot="1">
      <c r="R36" t="s">
        <v>50</v>
      </c>
    </row>
    <row r="37" spans="1:21" ht="19.5" thickBot="1">
      <c r="F37" s="15" t="s">
        <v>32</v>
      </c>
      <c r="G37" s="26">
        <f>U35</f>
        <v>18116482.749999996</v>
      </c>
      <c r="H37" s="26"/>
    </row>
    <row r="40" spans="1:21">
      <c r="K40" s="18"/>
    </row>
    <row r="41" spans="1:21">
      <c r="K41" s="18"/>
    </row>
    <row r="42" spans="1:21">
      <c r="K42" s="19"/>
    </row>
  </sheetData>
  <mergeCells count="6">
    <mergeCell ref="G37:H37"/>
    <mergeCell ref="B1:U1"/>
    <mergeCell ref="B3:U3"/>
    <mergeCell ref="B5:U5"/>
    <mergeCell ref="B7:U7"/>
    <mergeCell ref="B9:U9"/>
  </mergeCells>
  <pageMargins left="0.23622047244094491" right="0.23622047244094491" top="0.74803149606299213" bottom="0.74803149606299213" header="0.31496062992125984" footer="0.31496062992125984"/>
  <pageSetup paperSize="9" scale="56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I1" zoomScale="90" zoomScaleNormal="90" workbookViewId="0">
      <selection activeCell="Q27" sqref="Q27"/>
    </sheetView>
  </sheetViews>
  <sheetFormatPr baseColWidth="10" defaultColWidth="9.140625" defaultRowHeight="15"/>
  <cols>
    <col min="1" max="3" width="4.7109375" customWidth="1"/>
    <col min="4" max="4" width="6.28515625" bestFit="1" customWidth="1"/>
    <col min="5" max="5" width="36.28515625" style="2" bestFit="1" customWidth="1"/>
    <col min="6" max="8" width="14.28515625" customWidth="1"/>
    <col min="9" max="12" width="15.7109375" bestFit="1" customWidth="1"/>
    <col min="13" max="14" width="14.28515625" customWidth="1"/>
    <col min="15" max="15" width="15.5703125" customWidth="1"/>
    <col min="16" max="17" width="14.28515625" customWidth="1"/>
    <col min="18" max="18" width="21" customWidth="1"/>
  </cols>
  <sheetData>
    <row r="1" spans="1:18" ht="12" customHeigh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ht="9.9499999999999993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8" ht="12" customHeight="1">
      <c r="A3" s="28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18" ht="9.9499999999999993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"/>
      <c r="P4" s="1"/>
      <c r="Q4" s="1"/>
      <c r="R4" s="1"/>
    </row>
    <row r="5" spans="1:18" ht="12" customHeight="1">
      <c r="A5" s="28" t="s">
        <v>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9.9499999999999993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"/>
      <c r="P6" s="1"/>
      <c r="Q6" s="1"/>
      <c r="R6" s="1"/>
    </row>
    <row r="7" spans="1:18" ht="12" customHeight="1">
      <c r="A7" s="28" t="s">
        <v>3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</row>
    <row r="8" spans="1:18" ht="9.9499999999999993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"/>
      <c r="P8" s="1"/>
      <c r="Q8" s="1"/>
      <c r="R8" s="1"/>
    </row>
    <row r="9" spans="1:18" ht="12" customHeight="1">
      <c r="A9" s="29" t="s">
        <v>46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</row>
    <row r="10" spans="1:18" ht="9.9499999999999993" customHeight="1" thickBot="1">
      <c r="E10"/>
    </row>
    <row r="11" spans="1:18" ht="19.5" thickBot="1">
      <c r="A11" s="30" t="s">
        <v>44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2"/>
    </row>
    <row r="12" spans="1:18" ht="16.5" thickBot="1">
      <c r="A12" s="5" t="s">
        <v>4</v>
      </c>
      <c r="B12" s="5" t="s">
        <v>5</v>
      </c>
      <c r="C12" s="5" t="s">
        <v>6</v>
      </c>
      <c r="D12" s="5" t="s">
        <v>7</v>
      </c>
      <c r="E12" s="5" t="s">
        <v>8</v>
      </c>
      <c r="F12" s="9" t="s">
        <v>9</v>
      </c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  <c r="L12" s="9" t="s">
        <v>15</v>
      </c>
      <c r="M12" s="9" t="s">
        <v>16</v>
      </c>
      <c r="N12" s="9" t="s">
        <v>17</v>
      </c>
      <c r="O12" s="9" t="s">
        <v>18</v>
      </c>
      <c r="P12" s="9" t="s">
        <v>19</v>
      </c>
      <c r="Q12" s="9" t="s">
        <v>20</v>
      </c>
      <c r="R12" s="8" t="s">
        <v>31</v>
      </c>
    </row>
    <row r="13" spans="1:18" ht="16.5" thickBot="1">
      <c r="A13" s="6">
        <v>1</v>
      </c>
      <c r="B13" s="6">
        <v>3</v>
      </c>
      <c r="C13" s="6">
        <v>1</v>
      </c>
      <c r="D13" s="6">
        <v>511</v>
      </c>
      <c r="E13" s="10" t="s">
        <v>21</v>
      </c>
      <c r="F13" s="16">
        <f>'100%'!G13</f>
        <v>0</v>
      </c>
      <c r="G13" s="16">
        <f>'100%'!H13</f>
        <v>0</v>
      </c>
      <c r="H13" s="16">
        <f>'100%'!I13</f>
        <v>0</v>
      </c>
      <c r="I13" s="16">
        <f>'100%'!J13</f>
        <v>97114</v>
      </c>
      <c r="J13" s="16">
        <f>'100%'!K13</f>
        <v>0</v>
      </c>
      <c r="K13" s="16">
        <f>'100%'!L13</f>
        <v>0</v>
      </c>
      <c r="L13" s="16">
        <f>'100%'!M13</f>
        <v>0</v>
      </c>
      <c r="M13" s="16">
        <f>'100%'!N13</f>
        <v>0</v>
      </c>
      <c r="N13" s="16">
        <f>'100%'!O13</f>
        <v>0</v>
      </c>
      <c r="O13" s="16">
        <f>'100%'!P13</f>
        <v>0</v>
      </c>
      <c r="P13" s="16">
        <f>'100%'!Q13</f>
        <v>0</v>
      </c>
      <c r="Q13" s="16">
        <f>'100%'!T13</f>
        <v>0</v>
      </c>
      <c r="R13" s="20">
        <f>SUM(F13:Q13)</f>
        <v>97114</v>
      </c>
    </row>
    <row r="14" spans="1:18" ht="16.5" thickBot="1">
      <c r="A14" s="6">
        <v>1</v>
      </c>
      <c r="B14" s="6">
        <v>3</v>
      </c>
      <c r="C14" s="6">
        <v>1</v>
      </c>
      <c r="D14" s="6">
        <v>5199</v>
      </c>
      <c r="E14" s="10" t="s">
        <v>37</v>
      </c>
      <c r="F14" s="16">
        <f>'100%'!G14</f>
        <v>0</v>
      </c>
      <c r="G14" s="16">
        <f>'100%'!H14</f>
        <v>0</v>
      </c>
      <c r="H14" s="16">
        <f>'100%'!I14</f>
        <v>0</v>
      </c>
      <c r="I14" s="16">
        <f>'100%'!J14</f>
        <v>0</v>
      </c>
      <c r="J14" s="16">
        <f>'100%'!K14</f>
        <v>0</v>
      </c>
      <c r="K14" s="16">
        <f>'100%'!L14</f>
        <v>0</v>
      </c>
      <c r="L14" s="16">
        <f>'100%'!M14</f>
        <v>0</v>
      </c>
      <c r="M14" s="16">
        <f>'100%'!N14</f>
        <v>0</v>
      </c>
      <c r="N14" s="16">
        <f>'100%'!O14</f>
        <v>0</v>
      </c>
      <c r="O14" s="16">
        <f>'100%'!P14</f>
        <v>0</v>
      </c>
      <c r="P14" s="16">
        <f>'100%'!Q14</f>
        <v>0</v>
      </c>
      <c r="Q14" s="16">
        <f>'100%'!T14</f>
        <v>0</v>
      </c>
      <c r="R14" s="20">
        <f>SUM(F14:Q14)</f>
        <v>0</v>
      </c>
    </row>
    <row r="15" spans="1:18" ht="16.5" thickBot="1">
      <c r="A15" s="6">
        <v>1</v>
      </c>
      <c r="B15" s="6">
        <v>3</v>
      </c>
      <c r="C15" s="6">
        <v>2</v>
      </c>
      <c r="D15" s="6">
        <v>311</v>
      </c>
      <c r="E15" s="10" t="s">
        <v>22</v>
      </c>
      <c r="F15" s="16">
        <f>'100%'!G15</f>
        <v>90</v>
      </c>
      <c r="G15" s="16">
        <f>'100%'!H15</f>
        <v>0</v>
      </c>
      <c r="H15" s="16">
        <f>'100%'!I15</f>
        <v>0</v>
      </c>
      <c r="I15" s="16">
        <f>'100%'!J15</f>
        <v>107278</v>
      </c>
      <c r="J15" s="16">
        <f>'100%'!K15</f>
        <v>70083</v>
      </c>
      <c r="K15" s="16">
        <f>'100%'!L15</f>
        <v>78980</v>
      </c>
      <c r="L15" s="16">
        <f>'100%'!M15</f>
        <v>0</v>
      </c>
      <c r="M15" s="16">
        <f>'100%'!N15</f>
        <v>101</v>
      </c>
      <c r="N15" s="16">
        <f>'100%'!O15</f>
        <v>0</v>
      </c>
      <c r="O15" s="16">
        <f>'100%'!P15</f>
        <v>161280</v>
      </c>
      <c r="P15" s="16">
        <f>'100%'!Q15</f>
        <v>41420</v>
      </c>
      <c r="Q15" s="16">
        <f>'100%'!T15</f>
        <v>90</v>
      </c>
      <c r="R15" s="20">
        <f>SUM(F15:Q15)</f>
        <v>459322</v>
      </c>
    </row>
    <row r="16" spans="1:18" ht="16.5" thickBot="1">
      <c r="A16" s="6">
        <v>1</v>
      </c>
      <c r="B16" s="6">
        <v>3</v>
      </c>
      <c r="C16" s="6">
        <v>2</v>
      </c>
      <c r="D16" s="6">
        <v>312</v>
      </c>
      <c r="E16" s="17" t="s">
        <v>39</v>
      </c>
      <c r="F16" s="16">
        <f>'100%'!G16/100*40</f>
        <v>0</v>
      </c>
      <c r="G16" s="16">
        <f>'100%'!H16/100*40</f>
        <v>0</v>
      </c>
      <c r="H16" s="16">
        <f>'100%'!I16/100*40</f>
        <v>0</v>
      </c>
      <c r="I16" s="16">
        <f>'100%'!J16/100*40</f>
        <v>245599.19999999998</v>
      </c>
      <c r="J16" s="16">
        <f>'100%'!K16/100*40</f>
        <v>0</v>
      </c>
      <c r="K16" s="16">
        <f>'100%'!L16/100*40</f>
        <v>0</v>
      </c>
      <c r="L16" s="16">
        <f>'100%'!M16/100*40</f>
        <v>0</v>
      </c>
      <c r="M16" s="16">
        <f>'100%'!N16/100*40</f>
        <v>0</v>
      </c>
      <c r="N16" s="16">
        <f>'100%'!O16/100*40</f>
        <v>0</v>
      </c>
      <c r="O16" s="16">
        <f>'100%'!P16/100*40</f>
        <v>0</v>
      </c>
      <c r="P16" s="16">
        <f>'100%'!Q16/100*40</f>
        <v>0</v>
      </c>
      <c r="Q16" s="16">
        <f>'100%'!T16/100*40</f>
        <v>0</v>
      </c>
      <c r="R16" s="20">
        <f>SUM(F16:Q16)</f>
        <v>245599.19999999998</v>
      </c>
    </row>
    <row r="17" spans="1:18" ht="16.5" thickBot="1">
      <c r="A17" s="6">
        <v>1</v>
      </c>
      <c r="B17" s="6">
        <v>3</v>
      </c>
      <c r="C17" s="6">
        <v>2</v>
      </c>
      <c r="D17" s="6">
        <v>313</v>
      </c>
      <c r="E17" s="10" t="s">
        <v>23</v>
      </c>
      <c r="F17" s="16">
        <f>'100%'!G17</f>
        <v>8800</v>
      </c>
      <c r="G17" s="16">
        <f>'100%'!H17</f>
        <v>11800</v>
      </c>
      <c r="H17" s="16">
        <f>'100%'!I17</f>
        <v>15950</v>
      </c>
      <c r="I17" s="16">
        <f>'100%'!J17</f>
        <v>0</v>
      </c>
      <c r="J17" s="16">
        <f>'100%'!K17</f>
        <v>0</v>
      </c>
      <c r="K17" s="16">
        <f>'100%'!L17</f>
        <v>0</v>
      </c>
      <c r="L17" s="16">
        <f>'100%'!M17</f>
        <v>0</v>
      </c>
      <c r="M17" s="16">
        <f>'100%'!N17</f>
        <v>0</v>
      </c>
      <c r="N17" s="16">
        <f>'100%'!O17</f>
        <v>0</v>
      </c>
      <c r="O17" s="16">
        <f>'100%'!P17</f>
        <v>0</v>
      </c>
      <c r="P17" s="16">
        <f>'100%'!Q17</f>
        <v>0</v>
      </c>
      <c r="Q17" s="16">
        <f>'100%'!T17</f>
        <v>0</v>
      </c>
      <c r="R17" s="20">
        <f>SUM(F17:Q17)</f>
        <v>36550</v>
      </c>
    </row>
    <row r="18" spans="1:18" ht="16.5" thickBot="1">
      <c r="A18" s="6">
        <v>1</v>
      </c>
      <c r="B18" s="6">
        <v>3</v>
      </c>
      <c r="C18" s="6">
        <v>2</v>
      </c>
      <c r="D18" s="6">
        <v>314</v>
      </c>
      <c r="E18" s="10" t="s">
        <v>24</v>
      </c>
      <c r="F18" s="16">
        <f>'100%'!G18</f>
        <v>15310</v>
      </c>
      <c r="G18" s="16">
        <f>'100%'!H18</f>
        <v>9220</v>
      </c>
      <c r="H18" s="16">
        <f>'100%'!I18</f>
        <v>12615</v>
      </c>
      <c r="I18" s="16">
        <f>'100%'!J18</f>
        <v>24955</v>
      </c>
      <c r="J18" s="16">
        <f>'100%'!K18</f>
        <v>99530</v>
      </c>
      <c r="K18" s="16">
        <f>'100%'!L18</f>
        <v>120585</v>
      </c>
      <c r="L18" s="16">
        <f>'100%'!M18</f>
        <v>18490</v>
      </c>
      <c r="M18" s="16">
        <f>'100%'!N18</f>
        <v>22510</v>
      </c>
      <c r="N18" s="16">
        <f>'100%'!O18</f>
        <v>25475</v>
      </c>
      <c r="O18" s="16">
        <f>'100%'!P18</f>
        <v>22110</v>
      </c>
      <c r="P18" s="16">
        <f>'100%'!Q18</f>
        <v>27590</v>
      </c>
      <c r="Q18" s="16">
        <f>'100%'!T18</f>
        <v>18015</v>
      </c>
      <c r="R18" s="20">
        <f>SUM(F18:Q18)</f>
        <v>416405</v>
      </c>
    </row>
    <row r="19" spans="1:18" ht="16.5" thickBot="1">
      <c r="A19" s="6">
        <v>1</v>
      </c>
      <c r="B19" s="6">
        <v>3</v>
      </c>
      <c r="C19" s="6">
        <v>2</v>
      </c>
      <c r="D19" s="6">
        <v>315</v>
      </c>
      <c r="E19" s="10" t="s">
        <v>25</v>
      </c>
      <c r="F19" s="16">
        <f>'100%'!G19</f>
        <v>0</v>
      </c>
      <c r="G19" s="16">
        <f>'100%'!H19</f>
        <v>0</v>
      </c>
      <c r="H19" s="16">
        <f>'100%'!I19</f>
        <v>0</v>
      </c>
      <c r="I19" s="16">
        <f>'100%'!J19</f>
        <v>0</v>
      </c>
      <c r="J19" s="16">
        <f>'100%'!K19</f>
        <v>0</v>
      </c>
      <c r="K19" s="16">
        <f>'100%'!L19</f>
        <v>0</v>
      </c>
      <c r="L19" s="16">
        <f>'100%'!M19</f>
        <v>0</v>
      </c>
      <c r="M19" s="16">
        <f>'100%'!N19</f>
        <v>0</v>
      </c>
      <c r="N19" s="16">
        <f>'100%'!O19</f>
        <v>0</v>
      </c>
      <c r="O19" s="16">
        <f>'100%'!P19</f>
        <v>0</v>
      </c>
      <c r="P19" s="16">
        <f>'100%'!Q19</f>
        <v>0</v>
      </c>
      <c r="Q19" s="16">
        <f>'100%'!T19</f>
        <v>0</v>
      </c>
      <c r="R19" s="20">
        <f>SUM(F19:Q19)</f>
        <v>0</v>
      </c>
    </row>
    <row r="20" spans="1:18" ht="16.5" thickBot="1">
      <c r="A20" s="6">
        <v>1</v>
      </c>
      <c r="B20" s="6">
        <v>3</v>
      </c>
      <c r="C20" s="6">
        <v>2</v>
      </c>
      <c r="D20" s="6">
        <v>316</v>
      </c>
      <c r="E20" s="17" t="s">
        <v>40</v>
      </c>
      <c r="F20" s="16">
        <f>'100%'!G20/100*40</f>
        <v>262176.42000000004</v>
      </c>
      <c r="G20" s="16">
        <f>'100%'!H20/100*40</f>
        <v>323539.14799999999</v>
      </c>
      <c r="H20" s="16">
        <f>'100%'!I20/100*40</f>
        <v>228175.69199999998</v>
      </c>
      <c r="I20" s="16">
        <f>'100%'!J20/100*40</f>
        <v>544290.29999999993</v>
      </c>
      <c r="J20" s="16">
        <f>'100%'!K20/100*40</f>
        <v>141645.736</v>
      </c>
      <c r="K20" s="16">
        <f>'100%'!L20/100*40</f>
        <v>171945.524</v>
      </c>
      <c r="L20" s="16">
        <f>'100%'!M20/100*40</f>
        <v>272939.5</v>
      </c>
      <c r="M20" s="16">
        <f>'100%'!N20/100*40</f>
        <v>283911.12</v>
      </c>
      <c r="N20" s="16">
        <f>'100%'!O20/100*40</f>
        <v>309221.40000000002</v>
      </c>
      <c r="O20" s="16">
        <f>'100%'!P20/100*40</f>
        <v>1010064.3640000001</v>
      </c>
      <c r="P20" s="16">
        <f>'100%'!Q20/100*40</f>
        <v>395500.02400000003</v>
      </c>
      <c r="Q20" s="16">
        <f>'100%'!T20/100*40</f>
        <v>170604.37600000002</v>
      </c>
      <c r="R20" s="20">
        <f>SUM(F20:Q20)</f>
        <v>4114013.6040000003</v>
      </c>
    </row>
    <row r="21" spans="1:18" ht="16.5" thickBot="1">
      <c r="A21" s="6">
        <v>1</v>
      </c>
      <c r="B21" s="6">
        <v>3</v>
      </c>
      <c r="C21" s="6">
        <v>2</v>
      </c>
      <c r="D21" s="6">
        <v>317</v>
      </c>
      <c r="E21" s="17" t="s">
        <v>41</v>
      </c>
      <c r="F21" s="16">
        <f>'100%'!G21/100*40</f>
        <v>188</v>
      </c>
      <c r="G21" s="16">
        <f>'100%'!H21/100*40</f>
        <v>1104</v>
      </c>
      <c r="H21" s="16">
        <f>'100%'!I21/100*40</f>
        <v>2528</v>
      </c>
      <c r="I21" s="16">
        <f>'100%'!J21/100*40</f>
        <v>224480</v>
      </c>
      <c r="J21" s="16">
        <f>'100%'!K21/100*40</f>
        <v>145088</v>
      </c>
      <c r="K21" s="16">
        <f>'100%'!L21/100*40</f>
        <v>163664</v>
      </c>
      <c r="L21" s="16">
        <f>'100%'!M21/100*40</f>
        <v>2413.1999999999998</v>
      </c>
      <c r="M21" s="16">
        <f>'100%'!N21/100*40</f>
        <v>3276.3999999999996</v>
      </c>
      <c r="N21" s="16">
        <f>'100%'!O21/100*40</f>
        <v>124</v>
      </c>
      <c r="O21" s="16">
        <f>'100%'!P21/100*40</f>
        <v>357282.39999999997</v>
      </c>
      <c r="P21" s="16">
        <f>'100%'!Q21/100*40</f>
        <v>109522.4</v>
      </c>
      <c r="Q21" s="16">
        <f>'100%'!T21/100*40</f>
        <v>448</v>
      </c>
      <c r="R21" s="20">
        <f>SUM(F21:Q21)</f>
        <v>1010118.4</v>
      </c>
    </row>
    <row r="22" spans="1:18" ht="16.5" thickBot="1">
      <c r="A22" s="6">
        <v>1</v>
      </c>
      <c r="B22" s="6">
        <v>3</v>
      </c>
      <c r="C22" s="6">
        <v>2</v>
      </c>
      <c r="D22" s="6">
        <v>318</v>
      </c>
      <c r="E22" s="10" t="s">
        <v>26</v>
      </c>
      <c r="F22" s="16">
        <f>'100%'!G22</f>
        <v>0</v>
      </c>
      <c r="G22" s="16">
        <f>'100%'!H22</f>
        <v>0</v>
      </c>
      <c r="H22" s="16">
        <f>'100%'!I22</f>
        <v>0</v>
      </c>
      <c r="I22" s="16">
        <f>'100%'!J22</f>
        <v>0</v>
      </c>
      <c r="J22" s="16">
        <f>'100%'!K22</f>
        <v>0</v>
      </c>
      <c r="K22" s="16">
        <f>'100%'!L22</f>
        <v>0</v>
      </c>
      <c r="L22" s="16">
        <f>'100%'!M22</f>
        <v>0</v>
      </c>
      <c r="M22" s="16">
        <f>'100%'!N22</f>
        <v>0</v>
      </c>
      <c r="N22" s="16">
        <f>'100%'!O22</f>
        <v>0</v>
      </c>
      <c r="O22" s="16">
        <f>'100%'!P22</f>
        <v>0</v>
      </c>
      <c r="P22" s="16">
        <f>'100%'!Q22</f>
        <v>0</v>
      </c>
      <c r="Q22" s="16">
        <f>'100%'!T22</f>
        <v>0</v>
      </c>
      <c r="R22" s="20">
        <f>SUM(F22:Q22)</f>
        <v>0</v>
      </c>
    </row>
    <row r="23" spans="1:18" ht="16.5" thickBot="1">
      <c r="A23" s="6">
        <v>1</v>
      </c>
      <c r="B23" s="6">
        <v>3</v>
      </c>
      <c r="C23" s="6">
        <v>2</v>
      </c>
      <c r="D23" s="6">
        <v>319</v>
      </c>
      <c r="E23" s="10" t="s">
        <v>27</v>
      </c>
      <c r="F23" s="16">
        <f>'100%'!G23</f>
        <v>488050</v>
      </c>
      <c r="G23" s="16">
        <f>'100%'!H23</f>
        <v>291081</v>
      </c>
      <c r="H23" s="16">
        <f>'100%'!I23</f>
        <v>375540</v>
      </c>
      <c r="I23" s="16">
        <f>'100%'!J23</f>
        <v>368172</v>
      </c>
      <c r="J23" s="16">
        <f>'100%'!K23</f>
        <v>220640</v>
      </c>
      <c r="K23" s="16">
        <f>'100%'!L23</f>
        <v>254780</v>
      </c>
      <c r="L23" s="16">
        <f>'100%'!M23</f>
        <v>361900</v>
      </c>
      <c r="M23" s="16">
        <f>'100%'!N23</f>
        <v>567880</v>
      </c>
      <c r="N23" s="16">
        <f>'100%'!O23</f>
        <v>156360</v>
      </c>
      <c r="O23" s="16">
        <f>'100%'!P23</f>
        <v>150310</v>
      </c>
      <c r="P23" s="16">
        <f>'100%'!Q23</f>
        <v>149870</v>
      </c>
      <c r="Q23" s="16">
        <f>'100%'!T23</f>
        <v>142110</v>
      </c>
      <c r="R23" s="20">
        <f>SUM(F23:Q23)</f>
        <v>3526693</v>
      </c>
    </row>
    <row r="24" spans="1:18" ht="16.5" thickBot="1">
      <c r="A24" s="6">
        <v>1</v>
      </c>
      <c r="B24" s="6">
        <v>3</v>
      </c>
      <c r="C24" s="6">
        <v>2</v>
      </c>
      <c r="D24" s="6">
        <v>3199</v>
      </c>
      <c r="E24" s="10" t="s">
        <v>28</v>
      </c>
      <c r="F24" s="16">
        <f>'100%'!G24</f>
        <v>13157.89</v>
      </c>
      <c r="G24" s="16">
        <f>'100%'!H24</f>
        <v>9656.44</v>
      </c>
      <c r="H24" s="16">
        <f>'100%'!I24</f>
        <v>7397.69</v>
      </c>
      <c r="I24" s="16">
        <f>'100%'!J24</f>
        <v>22531.109999999997</v>
      </c>
      <c r="J24" s="16">
        <f>'100%'!K24</f>
        <v>8406.18</v>
      </c>
      <c r="K24" s="16">
        <f>'100%'!L24</f>
        <v>4474.75</v>
      </c>
      <c r="L24" s="16">
        <f>'100%'!M24</f>
        <v>11752.509999999998</v>
      </c>
      <c r="M24" s="16">
        <f>'100%'!N24</f>
        <v>7361.61</v>
      </c>
      <c r="N24" s="16">
        <f>'100%'!O24</f>
        <v>9041.75</v>
      </c>
      <c r="O24" s="16">
        <f>'100%'!P24</f>
        <v>25298.78</v>
      </c>
      <c r="P24" s="16">
        <f>'100%'!Q24</f>
        <v>16137.58</v>
      </c>
      <c r="Q24" s="16">
        <f>'100%'!T24</f>
        <v>2723.4500000000003</v>
      </c>
      <c r="R24" s="20">
        <f>SUM(F24:Q24)</f>
        <v>137939.74</v>
      </c>
    </row>
    <row r="25" spans="1:18" ht="16.5" thickBot="1">
      <c r="A25" s="6">
        <v>1</v>
      </c>
      <c r="B25" s="6">
        <v>3</v>
      </c>
      <c r="C25" s="6">
        <v>3</v>
      </c>
      <c r="D25" s="6">
        <v>311</v>
      </c>
      <c r="E25" s="10" t="s">
        <v>38</v>
      </c>
      <c r="F25" s="16">
        <f>'100%'!G25</f>
        <v>0</v>
      </c>
      <c r="G25" s="16">
        <f>'100%'!H25</f>
        <v>0</v>
      </c>
      <c r="H25" s="16">
        <f>'100%'!I25</f>
        <v>0</v>
      </c>
      <c r="I25" s="16">
        <f>'100%'!J25</f>
        <v>0</v>
      </c>
      <c r="J25" s="16">
        <f>'100%'!K25</f>
        <v>0</v>
      </c>
      <c r="K25" s="16">
        <f>'100%'!L25</f>
        <v>0</v>
      </c>
      <c r="L25" s="16">
        <f>'100%'!M25</f>
        <v>0</v>
      </c>
      <c r="M25" s="16">
        <f>'100%'!N25</f>
        <v>0</v>
      </c>
      <c r="N25" s="16">
        <f>'100%'!O25</f>
        <v>0</v>
      </c>
      <c r="O25" s="16">
        <f>'100%'!P25</f>
        <v>0</v>
      </c>
      <c r="P25" s="16">
        <f>'100%'!Q25</f>
        <v>0</v>
      </c>
      <c r="Q25" s="16">
        <f>'100%'!T25</f>
        <v>0</v>
      </c>
      <c r="R25" s="20">
        <f>SUM(F25:Q25)</f>
        <v>0</v>
      </c>
    </row>
    <row r="26" spans="1:18" ht="16.5" thickBot="1">
      <c r="A26" s="6">
        <v>1</v>
      </c>
      <c r="B26" s="6">
        <v>3</v>
      </c>
      <c r="C26" s="6">
        <v>3</v>
      </c>
      <c r="D26" s="6">
        <v>313</v>
      </c>
      <c r="E26" s="17" t="s">
        <v>40</v>
      </c>
      <c r="F26" s="16">
        <f>'100%'!G26/100*40</f>
        <v>0</v>
      </c>
      <c r="G26" s="16">
        <f>'100%'!H26/100*40</f>
        <v>0</v>
      </c>
      <c r="H26" s="16">
        <f>'100%'!I26/100*40</f>
        <v>0</v>
      </c>
      <c r="I26" s="16">
        <f>'100%'!J26/100*40</f>
        <v>0</v>
      </c>
      <c r="J26" s="16">
        <f>'100%'!K26/100*40</f>
        <v>0</v>
      </c>
      <c r="K26" s="16">
        <f>'100%'!L26/100*40</f>
        <v>0</v>
      </c>
      <c r="L26" s="16">
        <f>'100%'!M26/100*40</f>
        <v>0</v>
      </c>
      <c r="M26" s="16">
        <f>'100%'!N26/100*40</f>
        <v>0</v>
      </c>
      <c r="N26" s="16">
        <f>'100%'!O26/100*40</f>
        <v>0</v>
      </c>
      <c r="O26" s="16">
        <f>'100%'!P26/100*40</f>
        <v>0</v>
      </c>
      <c r="P26" s="16">
        <f>'100%'!Q26/100*40</f>
        <v>0</v>
      </c>
      <c r="Q26" s="16">
        <f>'100%'!T26/100*40</f>
        <v>0</v>
      </c>
      <c r="R26" s="20">
        <f>SUM(F26:Q26)</f>
        <v>0</v>
      </c>
    </row>
    <row r="27" spans="1:18" ht="16.5" thickBot="1">
      <c r="A27" s="6">
        <v>1</v>
      </c>
      <c r="B27" s="6">
        <v>3</v>
      </c>
      <c r="C27" s="6">
        <v>3</v>
      </c>
      <c r="D27" s="6">
        <v>315</v>
      </c>
      <c r="E27" s="10" t="s">
        <v>34</v>
      </c>
      <c r="F27" s="16">
        <f>'100%'!G27</f>
        <v>4800</v>
      </c>
      <c r="G27" s="16">
        <f>'100%'!H27</f>
        <v>0</v>
      </c>
      <c r="H27" s="16">
        <f>'100%'!I27</f>
        <v>0</v>
      </c>
      <c r="I27" s="16">
        <f>'100%'!J27</f>
        <v>0</v>
      </c>
      <c r="J27" s="16">
        <f>'100%'!K27</f>
        <v>100</v>
      </c>
      <c r="K27" s="16">
        <f>'100%'!L27</f>
        <v>0</v>
      </c>
      <c r="L27" s="16">
        <f>'100%'!M27</f>
        <v>6030</v>
      </c>
      <c r="M27" s="16">
        <f>'100%'!N27</f>
        <v>0</v>
      </c>
      <c r="N27" s="16">
        <f>'100%'!O27</f>
        <v>0</v>
      </c>
      <c r="O27" s="16">
        <f>'100%'!P27</f>
        <v>3601</v>
      </c>
      <c r="P27" s="16">
        <f>'100%'!Q27</f>
        <v>0</v>
      </c>
      <c r="Q27" s="16">
        <f>'100%'!T27</f>
        <v>0</v>
      </c>
      <c r="R27" s="20">
        <f>SUM(F27:Q27)</f>
        <v>14531</v>
      </c>
    </row>
    <row r="28" spans="1:18" ht="16.5" thickBot="1">
      <c r="A28" s="6">
        <v>1</v>
      </c>
      <c r="B28" s="6">
        <v>3</v>
      </c>
      <c r="C28" s="6">
        <v>3</v>
      </c>
      <c r="D28" s="6">
        <v>511</v>
      </c>
      <c r="E28" s="17" t="s">
        <v>42</v>
      </c>
      <c r="F28" s="16">
        <f>'100%'!G28/100*40</f>
        <v>0</v>
      </c>
      <c r="G28" s="16">
        <f>'100%'!H28/100*40</f>
        <v>0</v>
      </c>
      <c r="H28" s="16">
        <f>'100%'!I28/100*40</f>
        <v>0</v>
      </c>
      <c r="I28" s="16">
        <f>'100%'!J28/100*40</f>
        <v>0</v>
      </c>
      <c r="J28" s="16">
        <f>'100%'!K28/100*40</f>
        <v>0</v>
      </c>
      <c r="K28" s="16">
        <f>'100%'!L28/100*40</f>
        <v>0</v>
      </c>
      <c r="L28" s="16">
        <f>'100%'!M28/100*40</f>
        <v>0</v>
      </c>
      <c r="M28" s="16">
        <f>'100%'!N28/100*40</f>
        <v>0</v>
      </c>
      <c r="N28" s="16">
        <f>'100%'!O28/100*40</f>
        <v>0</v>
      </c>
      <c r="O28" s="16">
        <f>'100%'!P28/100*40</f>
        <v>0</v>
      </c>
      <c r="P28" s="16">
        <f>'100%'!Q28/100*40</f>
        <v>0</v>
      </c>
      <c r="Q28" s="16">
        <f>'100%'!T28/100*40</f>
        <v>480</v>
      </c>
      <c r="R28" s="20">
        <f>SUM(F28:Q28)</f>
        <v>480</v>
      </c>
    </row>
    <row r="29" spans="1:18" ht="16.5" thickBot="1">
      <c r="A29" s="6">
        <v>1</v>
      </c>
      <c r="B29" s="6">
        <v>3</v>
      </c>
      <c r="C29" s="6">
        <v>3</v>
      </c>
      <c r="D29" s="6">
        <v>512</v>
      </c>
      <c r="E29" s="10" t="s">
        <v>29</v>
      </c>
      <c r="F29" s="16">
        <f>'100%'!G29</f>
        <v>0</v>
      </c>
      <c r="G29" s="16">
        <f>'100%'!H29</f>
        <v>0</v>
      </c>
      <c r="H29" s="16">
        <f>'100%'!I29</f>
        <v>0</v>
      </c>
      <c r="I29" s="16">
        <f>'100%'!J29</f>
        <v>0</v>
      </c>
      <c r="J29" s="16">
        <f>'100%'!K29</f>
        <v>0</v>
      </c>
      <c r="K29" s="16">
        <f>'100%'!L29</f>
        <v>0</v>
      </c>
      <c r="L29" s="16">
        <f>'100%'!M29</f>
        <v>0</v>
      </c>
      <c r="M29" s="16">
        <f>'100%'!N29</f>
        <v>0</v>
      </c>
      <c r="N29" s="16">
        <f>'100%'!O29</f>
        <v>0</v>
      </c>
      <c r="O29" s="16">
        <f>'100%'!P29</f>
        <v>0</v>
      </c>
      <c r="P29" s="16">
        <f>'100%'!Q29</f>
        <v>0</v>
      </c>
      <c r="Q29" s="16">
        <f>'100%'!T29</f>
        <v>0</v>
      </c>
      <c r="R29" s="20">
        <f>SUM(F29:Q29)</f>
        <v>0</v>
      </c>
    </row>
    <row r="30" spans="1:18" ht="16.5" thickBot="1">
      <c r="A30" s="6">
        <v>1</v>
      </c>
      <c r="B30" s="6">
        <v>3</v>
      </c>
      <c r="C30" s="6">
        <v>3</v>
      </c>
      <c r="D30" s="6">
        <v>5199</v>
      </c>
      <c r="E30" s="10" t="s">
        <v>45</v>
      </c>
      <c r="F30" s="16">
        <f>'100%'!G30</f>
        <v>0</v>
      </c>
      <c r="G30" s="16">
        <f>'100%'!H30</f>
        <v>0</v>
      </c>
      <c r="H30" s="16">
        <f>'100%'!I30</f>
        <v>0</v>
      </c>
      <c r="I30" s="16">
        <f>'100%'!J30</f>
        <v>0</v>
      </c>
      <c r="J30" s="16">
        <f>'100%'!K30</f>
        <v>0</v>
      </c>
      <c r="K30" s="16">
        <f>'100%'!L30</f>
        <v>0</v>
      </c>
      <c r="L30" s="16">
        <f>'100%'!M30</f>
        <v>0</v>
      </c>
      <c r="M30" s="16">
        <f>'100%'!N30</f>
        <v>0</v>
      </c>
      <c r="N30" s="16">
        <f>'100%'!O30</f>
        <v>0</v>
      </c>
      <c r="O30" s="16">
        <f>'100%'!P30</f>
        <v>0</v>
      </c>
      <c r="P30" s="16">
        <f>'100%'!Q30</f>
        <v>0</v>
      </c>
      <c r="Q30" s="16">
        <f>'100%'!T30</f>
        <v>0</v>
      </c>
      <c r="R30" s="20">
        <f>SUM(F30:Q30)</f>
        <v>0</v>
      </c>
    </row>
    <row r="31" spans="1:18" ht="16.5" thickBot="1">
      <c r="A31" s="6">
        <v>1</v>
      </c>
      <c r="B31" s="6">
        <v>3</v>
      </c>
      <c r="C31" s="6">
        <v>3</v>
      </c>
      <c r="D31" s="6">
        <v>532</v>
      </c>
      <c r="E31" s="17" t="s">
        <v>47</v>
      </c>
      <c r="F31" s="16">
        <f>'100%'!G31/100*40</f>
        <v>0</v>
      </c>
      <c r="G31" s="16">
        <f>'100%'!H31/100*40</f>
        <v>0</v>
      </c>
      <c r="H31" s="16">
        <f>'100%'!I31/100*40</f>
        <v>0</v>
      </c>
      <c r="I31" s="16">
        <f>'100%'!J31/100*40</f>
        <v>0</v>
      </c>
      <c r="J31" s="16">
        <f>'100%'!K31/100*40</f>
        <v>0</v>
      </c>
      <c r="K31" s="16">
        <f>'100%'!L31/100*40</f>
        <v>0</v>
      </c>
      <c r="L31" s="16">
        <f>'100%'!M31/100*40</f>
        <v>0</v>
      </c>
      <c r="M31" s="16">
        <f>'100%'!N31/100*40</f>
        <v>0</v>
      </c>
      <c r="N31" s="16">
        <f>'100%'!O31/100*40</f>
        <v>0</v>
      </c>
      <c r="O31" s="16">
        <f>'100%'!P31/100*40</f>
        <v>0</v>
      </c>
      <c r="P31" s="16">
        <f>'100%'!Q31/100*40</f>
        <v>0</v>
      </c>
      <c r="Q31" s="16">
        <f>'100%'!T31/100*40</f>
        <v>0</v>
      </c>
      <c r="R31" s="20">
        <f>SUM(F31:Q31)</f>
        <v>0</v>
      </c>
    </row>
    <row r="32" spans="1:18" ht="16.5" thickBot="1">
      <c r="A32" s="6">
        <v>1</v>
      </c>
      <c r="B32" s="6">
        <v>3</v>
      </c>
      <c r="C32" s="6">
        <v>3</v>
      </c>
      <c r="D32" s="6">
        <v>5399</v>
      </c>
      <c r="E32" s="10" t="s">
        <v>30</v>
      </c>
      <c r="F32" s="16">
        <f>'100%'!G32</f>
        <v>0</v>
      </c>
      <c r="G32" s="16">
        <f>'100%'!H32</f>
        <v>0</v>
      </c>
      <c r="H32" s="16">
        <f>'100%'!I32</f>
        <v>0</v>
      </c>
      <c r="I32" s="16">
        <f>'100%'!J32</f>
        <v>0</v>
      </c>
      <c r="J32" s="16">
        <f>'100%'!K32</f>
        <v>0</v>
      </c>
      <c r="K32" s="16">
        <f>'100%'!L32</f>
        <v>0</v>
      </c>
      <c r="L32" s="16">
        <f>'100%'!M32</f>
        <v>0</v>
      </c>
      <c r="M32" s="16">
        <f>'100%'!N32</f>
        <v>0</v>
      </c>
      <c r="N32" s="16">
        <f>'100%'!O32</f>
        <v>0</v>
      </c>
      <c r="O32" s="16">
        <f>'100%'!P32</f>
        <v>0</v>
      </c>
      <c r="P32" s="16">
        <f>'100%'!Q32</f>
        <v>0</v>
      </c>
      <c r="Q32" s="16">
        <f>'100%'!T32</f>
        <v>0</v>
      </c>
      <c r="R32" s="20">
        <f>SUM(F32:Q32)</f>
        <v>0</v>
      </c>
    </row>
    <row r="33" spans="1:18" ht="16.5" thickBot="1">
      <c r="A33" s="6">
        <v>1</v>
      </c>
      <c r="B33" s="6">
        <v>3</v>
      </c>
      <c r="C33" s="6">
        <v>3</v>
      </c>
      <c r="D33" s="6">
        <v>929</v>
      </c>
      <c r="E33" s="17" t="s">
        <v>43</v>
      </c>
      <c r="F33" s="16">
        <f>'100%'!G32/100*40</f>
        <v>0</v>
      </c>
      <c r="G33" s="16">
        <f>'100%'!H32/100*40</f>
        <v>0</v>
      </c>
      <c r="H33" s="16">
        <f>'100%'!I32/100*40</f>
        <v>0</v>
      </c>
      <c r="I33" s="16">
        <f>'100%'!J32/100*40</f>
        <v>0</v>
      </c>
      <c r="J33" s="16">
        <f>'100%'!K32/100*40</f>
        <v>0</v>
      </c>
      <c r="K33" s="16">
        <f>'100%'!L32/100*40</f>
        <v>0</v>
      </c>
      <c r="L33" s="16">
        <f>'100%'!M32/100*40</f>
        <v>0</v>
      </c>
      <c r="M33" s="16">
        <f>'100%'!N32/100*40</f>
        <v>0</v>
      </c>
      <c r="N33" s="16">
        <f>'100%'!O32/100*40</f>
        <v>0</v>
      </c>
      <c r="O33" s="16">
        <f>'100%'!P32/100*40</f>
        <v>0</v>
      </c>
      <c r="P33" s="16">
        <f>'100%'!Q32/100*40</f>
        <v>0</v>
      </c>
      <c r="Q33" s="16">
        <f>'100%'!T32/100*40</f>
        <v>0</v>
      </c>
      <c r="R33" s="20">
        <f>SUM(F33:Q33)</f>
        <v>0</v>
      </c>
    </row>
    <row r="34" spans="1:18" ht="16.5" thickBot="1">
      <c r="A34" s="6">
        <v>1</v>
      </c>
      <c r="B34" s="6">
        <v>5</v>
      </c>
      <c r="C34" s="6">
        <v>5</v>
      </c>
      <c r="D34" s="6">
        <v>1499</v>
      </c>
      <c r="E34" s="10" t="s">
        <v>33</v>
      </c>
      <c r="F34" s="16">
        <f>'100%'!G34</f>
        <v>0</v>
      </c>
      <c r="G34" s="16">
        <f>'100%'!H34</f>
        <v>0</v>
      </c>
      <c r="H34" s="16">
        <f>'100%'!I34</f>
        <v>0</v>
      </c>
      <c r="I34" s="16">
        <f>'100%'!J34</f>
        <v>0</v>
      </c>
      <c r="J34" s="16">
        <f>'100%'!K34</f>
        <v>2400</v>
      </c>
      <c r="K34" s="16">
        <f>'100%'!L34</f>
        <v>0</v>
      </c>
      <c r="L34" s="16">
        <f>'100%'!M34</f>
        <v>0</v>
      </c>
      <c r="M34" s="16">
        <f>'100%'!N34</f>
        <v>0</v>
      </c>
      <c r="N34" s="16">
        <f>'100%'!O34</f>
        <v>0</v>
      </c>
      <c r="O34" s="16">
        <f>'100%'!P34</f>
        <v>0</v>
      </c>
      <c r="P34" s="16">
        <f>'100%'!Q34</f>
        <v>0</v>
      </c>
      <c r="Q34" s="16">
        <f>'100%'!T34</f>
        <v>0</v>
      </c>
      <c r="R34" s="20">
        <f>SUM(F34:Q34)</f>
        <v>2400</v>
      </c>
    </row>
    <row r="35" spans="1:18" ht="19.5" thickBot="1">
      <c r="A35" s="7"/>
      <c r="B35" s="7"/>
      <c r="C35" s="7"/>
      <c r="D35" s="7"/>
      <c r="E35" s="11" t="s">
        <v>31</v>
      </c>
      <c r="F35" s="21">
        <f>SUM(F13:F34)</f>
        <v>792572.31</v>
      </c>
      <c r="G35" s="21">
        <f t="shared" ref="G35:Q35" si="0">SUM(G13:G34)</f>
        <v>646400.58799999999</v>
      </c>
      <c r="H35" s="21">
        <f t="shared" si="0"/>
        <v>642206.38199999998</v>
      </c>
      <c r="I35" s="21">
        <f t="shared" si="0"/>
        <v>1634419.61</v>
      </c>
      <c r="J35" s="21">
        <f t="shared" si="0"/>
        <v>687892.91600000008</v>
      </c>
      <c r="K35" s="21">
        <f t="shared" si="0"/>
        <v>794429.27399999998</v>
      </c>
      <c r="L35" s="21">
        <f t="shared" si="0"/>
        <v>673525.21</v>
      </c>
      <c r="M35" s="21">
        <f t="shared" si="0"/>
        <v>885040.13</v>
      </c>
      <c r="N35" s="21">
        <f t="shared" si="0"/>
        <v>500222.15</v>
      </c>
      <c r="O35" s="21">
        <f t="shared" si="0"/>
        <v>1729946.544</v>
      </c>
      <c r="P35" s="21">
        <f t="shared" si="0"/>
        <v>740040.00399999996</v>
      </c>
      <c r="Q35" s="21">
        <f t="shared" si="0"/>
        <v>334470.82600000006</v>
      </c>
      <c r="R35" s="22">
        <f>SUM(F35:Q35)</f>
        <v>10061165.944</v>
      </c>
    </row>
    <row r="36" spans="1:18" ht="15.75" thickBot="1"/>
    <row r="37" spans="1:18" ht="19.5" thickBot="1">
      <c r="E37" s="15" t="s">
        <v>36</v>
      </c>
      <c r="F37" s="26">
        <f>R35</f>
        <v>10061165.944</v>
      </c>
      <c r="G37" s="26"/>
    </row>
  </sheetData>
  <mergeCells count="7">
    <mergeCell ref="F37:G37"/>
    <mergeCell ref="A1:R1"/>
    <mergeCell ref="A3:R3"/>
    <mergeCell ref="A5:R5"/>
    <mergeCell ref="A7:R7"/>
    <mergeCell ref="A9:R9"/>
    <mergeCell ref="A11:R11"/>
  </mergeCells>
  <pageMargins left="0.31496062992125984" right="0.31496062992125984" top="0.55118110236220474" bottom="0.35433070866141736" header="0.31496062992125984" footer="0.31496062992125984"/>
  <pageSetup paperSize="9" scale="5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100%</vt:lpstr>
      <vt:lpstr>40%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2020-01-16T20:28:52Z</dcterms:modified>
</cp:coreProperties>
</file>