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0" i="1" l="1"/>
  <c r="I28" i="1"/>
  <c r="J28" i="1"/>
  <c r="H28" i="1"/>
  <c r="I6" i="1"/>
  <c r="J6" i="1"/>
  <c r="H6" i="1"/>
  <c r="I5" i="1"/>
  <c r="J5" i="1"/>
  <c r="H5" i="1"/>
  <c r="J24" i="1"/>
  <c r="I24" i="1"/>
  <c r="H24" i="1"/>
  <c r="J20" i="1"/>
  <c r="I20" i="1"/>
  <c r="H20" i="1"/>
  <c r="J18" i="1"/>
  <c r="I18" i="1"/>
  <c r="H18" i="1"/>
  <c r="C21" i="1"/>
  <c r="C23" i="1" s="1"/>
  <c r="C25" i="1" s="1"/>
  <c r="C27" i="1" s="1"/>
  <c r="D21" i="1"/>
  <c r="B21" i="1"/>
  <c r="B23" i="1" s="1"/>
  <c r="B25" i="1" s="1"/>
  <c r="B27" i="1" s="1"/>
  <c r="C17" i="1"/>
  <c r="D17" i="1"/>
  <c r="D23" i="1" s="1"/>
  <c r="D25" i="1" s="1"/>
  <c r="D27" i="1" s="1"/>
  <c r="B17" i="1"/>
  <c r="C15" i="1"/>
  <c r="D15" i="1"/>
  <c r="B15" i="1"/>
  <c r="J26" i="1" l="1"/>
  <c r="J30" i="1" s="1"/>
  <c r="H26" i="1"/>
  <c r="I26" i="1"/>
  <c r="I30" i="1" s="1"/>
</calcChain>
</file>

<file path=xl/sharedStrings.xml><?xml version="1.0" encoding="utf-8"?>
<sst xmlns="http://schemas.openxmlformats.org/spreadsheetml/2006/main" count="55" uniqueCount="28">
  <si>
    <t>Susan</t>
  </si>
  <si>
    <t>Spark</t>
  </si>
  <si>
    <t>Ford</t>
  </si>
  <si>
    <t>Escalade</t>
  </si>
  <si>
    <t>Initial Cost</t>
  </si>
  <si>
    <t>Purchase Price</t>
  </si>
  <si>
    <t>Sales Tax</t>
  </si>
  <si>
    <t>Yearly Cost</t>
  </si>
  <si>
    <t>Insurance</t>
  </si>
  <si>
    <t>License</t>
  </si>
  <si>
    <t>Gas</t>
  </si>
  <si>
    <t>Calculation of Gas per year</t>
  </si>
  <si>
    <t>Miles per year to drive</t>
  </si>
  <si>
    <t>MPG</t>
  </si>
  <si>
    <t>Price per gallon</t>
  </si>
  <si>
    <t>Price of gas per year</t>
  </si>
  <si>
    <t>Total Annual Cost</t>
  </si>
  <si>
    <t>Miles to drive each year</t>
  </si>
  <si>
    <t>Susan's goal for maximum miles</t>
  </si>
  <si>
    <t>Total life of car(years)</t>
  </si>
  <si>
    <t>Annual Cost * Years of  life</t>
  </si>
  <si>
    <t>Total life time cost</t>
  </si>
  <si>
    <t>Avg Cost/Year</t>
  </si>
  <si>
    <t>Tim</t>
  </si>
  <si>
    <t>Tim's goal for maximum miles</t>
  </si>
  <si>
    <t>Interest rate</t>
  </si>
  <si>
    <t>Purchase Price with interest</t>
  </si>
  <si>
    <t>Interest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</si>
</sst>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76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44" fontId="0" fillId="0" borderId="0" xfId="0" applyNumberFormat="1"/>
    <xf numFmtId="0" fontId="0" fillId="2" borderId="0" xfId="0" applyFill="1"/>
    <xf numFmtId="44" fontId="0" fillId="2" borderId="0" xfId="2" applyFont="1" applyFill="1"/>
    <xf numFmtId="0" fontId="0" fillId="3" borderId="0" xfId="0" applyFill="1"/>
    <xf numFmtId="9" fontId="0" fillId="2" borderId="0" xfId="0" applyNumberFormat="1" applyFill="1"/>
    <xf numFmtId="44" fontId="0" fillId="2" borderId="0" xfId="0" applyNumberFormat="1" applyFill="1"/>
    <xf numFmtId="0" fontId="0" fillId="4" borderId="0" xfId="0" applyFill="1"/>
    <xf numFmtId="0" fontId="0" fillId="5" borderId="0" xfId="0" applyFill="1"/>
    <xf numFmtId="44" fontId="0" fillId="5" borderId="0" xfId="2" applyFont="1" applyFill="1"/>
    <xf numFmtId="0" fontId="0" fillId="6" borderId="0" xfId="0" applyFill="1"/>
    <xf numFmtId="4" fontId="0" fillId="6" borderId="0" xfId="0" applyNumberFormat="1" applyFill="1"/>
    <xf numFmtId="2" fontId="0" fillId="4" borderId="0" xfId="0" applyNumberFormat="1" applyFill="1"/>
    <xf numFmtId="0" fontId="0" fillId="7" borderId="0" xfId="0" applyFill="1"/>
    <xf numFmtId="0" fontId="2" fillId="7" borderId="0" xfId="0" applyFont="1" applyFill="1"/>
    <xf numFmtId="0" fontId="0" fillId="8" borderId="0" xfId="0" applyFill="1"/>
    <xf numFmtId="44" fontId="0" fillId="8" borderId="0" xfId="0" applyNumberFormat="1" applyFill="1"/>
    <xf numFmtId="44" fontId="0" fillId="3" borderId="0" xfId="2" applyFont="1" applyFill="1"/>
    <xf numFmtId="176" fontId="0" fillId="5" borderId="0" xfId="1" applyNumberFormat="1" applyFont="1" applyFill="1"/>
    <xf numFmtId="44" fontId="0" fillId="6" borderId="0" xfId="2" applyFont="1" applyFill="1"/>
    <xf numFmtId="176" fontId="0" fillId="4" borderId="0" xfId="1" applyNumberFormat="1" applyFont="1" applyFill="1"/>
    <xf numFmtId="44" fontId="2" fillId="7" borderId="0" xfId="2" applyFont="1" applyFill="1"/>
    <xf numFmtId="44" fontId="0" fillId="7" borderId="0" xfId="2" applyFont="1" applyFill="1"/>
  </cellXfs>
  <cellStyles count="3">
    <cellStyle name="Comma" xfId="1" builtinId="3"/>
    <cellStyle name="Currency" xfId="2" builtinId="4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Susan's </a:t>
            </a:r>
            <a:r>
              <a:rPr lang="en-US" sz="1800" b="1" i="0" baseline="0">
                <a:effectLst/>
              </a:rPr>
              <a:t>Average Car Expense per year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2769444444444444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Susan's Car Expense</c:v>
          </c:tx>
          <c:invertIfNegative val="0"/>
          <c:cat>
            <c:strRef>
              <c:f>Sheet1!$B$26:$D$26</c:f>
              <c:strCache>
                <c:ptCount val="3"/>
                <c:pt idx="0">
                  <c:v>Spark</c:v>
                </c:pt>
                <c:pt idx="1">
                  <c:v>Ford</c:v>
                </c:pt>
                <c:pt idx="2">
                  <c:v>Escalade</c:v>
                </c:pt>
              </c:strCache>
            </c:strRef>
          </c:cat>
          <c:val>
            <c:numRef>
              <c:f>Sheet1!$B$27:$D$27</c:f>
              <c:numCache>
                <c:formatCode>_("$"* #,##0.00_);_("$"* \(#,##0.00\);_("$"* "-"??_);_(@_)</c:formatCode>
                <c:ptCount val="3"/>
                <c:pt idx="0">
                  <c:v>361909.71</c:v>
                </c:pt>
                <c:pt idx="1">
                  <c:v>666892</c:v>
                </c:pt>
                <c:pt idx="2">
                  <c:v>750701.06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918912"/>
        <c:axId val="167302208"/>
      </c:barChart>
      <c:catAx>
        <c:axId val="5891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7302208"/>
        <c:crosses val="autoZero"/>
        <c:auto val="1"/>
        <c:lblAlgn val="ctr"/>
        <c:lblOffset val="100"/>
        <c:noMultiLvlLbl val="0"/>
      </c:catAx>
      <c:valAx>
        <c:axId val="167302208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58918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Tim's Average Car Expense per year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Tims's Average Car Expense per year</c:v>
          </c:tx>
          <c:invertIfNegative val="0"/>
          <c:cat>
            <c:strRef>
              <c:f>Sheet1!$H$29:$J$29</c:f>
              <c:strCache>
                <c:ptCount val="3"/>
                <c:pt idx="0">
                  <c:v>Spark</c:v>
                </c:pt>
                <c:pt idx="1">
                  <c:v>Ford</c:v>
                </c:pt>
                <c:pt idx="2">
                  <c:v>Escalade</c:v>
                </c:pt>
              </c:strCache>
            </c:strRef>
          </c:cat>
          <c:val>
            <c:numRef>
              <c:f>Sheet1!$H$30:$J$30</c:f>
              <c:numCache>
                <c:formatCode>_("$"* #,##0.00_);_("$"* \(#,##0.00\);_("$"* "-"??_);_(@_)</c:formatCode>
                <c:ptCount val="3"/>
                <c:pt idx="0">
                  <c:v>362605.71</c:v>
                </c:pt>
                <c:pt idx="1">
                  <c:v>668380</c:v>
                </c:pt>
                <c:pt idx="2">
                  <c:v>754157.06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658048"/>
        <c:axId val="143324800"/>
      </c:barChart>
      <c:catAx>
        <c:axId val="16665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3324800"/>
        <c:crosses val="autoZero"/>
        <c:auto val="1"/>
        <c:lblAlgn val="ctr"/>
        <c:lblOffset val="100"/>
        <c:noMultiLvlLbl val="0"/>
      </c:catAx>
      <c:valAx>
        <c:axId val="143324800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66658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781050</xdr:colOff>
      <xdr:row>28</xdr:row>
      <xdr:rowOff>0</xdr:rowOff>
    </xdr:from>
    <xdr:to>
      <xdr:col>3</xdr:col>
      <xdr:colOff>1085850</xdr:colOff>
      <xdr:row>42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352425</xdr:colOff>
      <xdr:row>31</xdr:row>
      <xdr:rowOff>19050</xdr:rowOff>
    </xdr:from>
    <xdr:to>
      <xdr:col>9</xdr:col>
      <xdr:colOff>1000125</xdr:colOff>
      <xdr:row>45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workbookViewId="0">
      <selection activeCell="E9" sqref="E9"/>
    </sheetView>
  </sheetViews>
  <sheetFormatPr defaultRowHeight="15" x14ac:dyDescent="0.25"/>
  <cols>
    <col min="1" max="1" width="29.85546875" bestFit="1" customWidth="1"/>
    <col min="2" max="2" width="16.7109375" customWidth="1"/>
    <col min="3" max="3" width="17.42578125" customWidth="1"/>
    <col min="4" max="4" width="16.42578125" customWidth="1"/>
    <col min="7" max="7" width="27.85546875" bestFit="1" customWidth="1"/>
    <col min="8" max="8" width="15.42578125" customWidth="1"/>
    <col min="9" max="9" width="15.5703125" customWidth="1"/>
    <col min="10" max="10" width="15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G1" t="s">
        <v>23</v>
      </c>
      <c r="H1" t="s">
        <v>1</v>
      </c>
      <c r="I1" t="s">
        <v>2</v>
      </c>
      <c r="J1" t="s">
        <v>3</v>
      </c>
    </row>
    <row r="2" spans="1:10" x14ac:dyDescent="0.25">
      <c r="A2" s="2" t="s">
        <v>4</v>
      </c>
      <c r="B2" s="2"/>
      <c r="C2" s="2"/>
      <c r="D2" s="2"/>
      <c r="G2" s="2" t="s">
        <v>4</v>
      </c>
      <c r="H2" s="2"/>
      <c r="I2" s="2"/>
      <c r="J2" s="2"/>
    </row>
    <row r="3" spans="1:10" x14ac:dyDescent="0.25">
      <c r="A3" s="2" t="s">
        <v>5</v>
      </c>
      <c r="B3" s="3">
        <v>14500</v>
      </c>
      <c r="C3" s="3">
        <v>31000</v>
      </c>
      <c r="D3" s="3">
        <v>72000</v>
      </c>
      <c r="G3" s="2" t="s">
        <v>5</v>
      </c>
      <c r="H3" s="3">
        <v>14500</v>
      </c>
      <c r="I3" s="3">
        <v>31000</v>
      </c>
      <c r="J3" s="3">
        <v>72000</v>
      </c>
    </row>
    <row r="4" spans="1:10" x14ac:dyDescent="0.25">
      <c r="A4" s="2" t="s">
        <v>6</v>
      </c>
      <c r="B4" s="3">
        <v>1450</v>
      </c>
      <c r="C4" s="3">
        <v>3100</v>
      </c>
      <c r="D4" s="3">
        <v>7200</v>
      </c>
      <c r="G4" s="2" t="s">
        <v>25</v>
      </c>
      <c r="H4" s="5">
        <v>0.4</v>
      </c>
      <c r="I4" s="5">
        <v>0.4</v>
      </c>
      <c r="J4" s="5">
        <v>0.4</v>
      </c>
    </row>
    <row r="5" spans="1:10" x14ac:dyDescent="0.25">
      <c r="G5" s="2" t="s">
        <v>27</v>
      </c>
      <c r="H5" s="6">
        <f>H3*0.4</f>
        <v>5800</v>
      </c>
      <c r="I5" s="6">
        <f t="shared" ref="I5:J5" si="0">I3*0.4</f>
        <v>12400</v>
      </c>
      <c r="J5" s="6">
        <f t="shared" si="0"/>
        <v>28800</v>
      </c>
    </row>
    <row r="6" spans="1:10" x14ac:dyDescent="0.25">
      <c r="A6" s="4" t="s">
        <v>7</v>
      </c>
      <c r="B6" s="4"/>
      <c r="C6" s="4"/>
      <c r="D6" s="4"/>
      <c r="G6" s="2" t="s">
        <v>26</v>
      </c>
      <c r="H6" s="6">
        <f>H3+H5</f>
        <v>20300</v>
      </c>
      <c r="I6" s="6">
        <f t="shared" ref="I6:J6" si="1">I3+I5</f>
        <v>43400</v>
      </c>
      <c r="J6" s="6">
        <f t="shared" si="1"/>
        <v>100800</v>
      </c>
    </row>
    <row r="7" spans="1:10" x14ac:dyDescent="0.25">
      <c r="A7" s="4" t="s">
        <v>8</v>
      </c>
      <c r="B7" s="17">
        <v>1500</v>
      </c>
      <c r="C7" s="17">
        <v>2500</v>
      </c>
      <c r="D7" s="17">
        <v>3100</v>
      </c>
      <c r="G7" s="2" t="s">
        <v>6</v>
      </c>
      <c r="H7" s="3">
        <v>1450</v>
      </c>
      <c r="I7" s="3">
        <v>3100</v>
      </c>
      <c r="J7" s="3">
        <v>7200</v>
      </c>
    </row>
    <row r="8" spans="1:10" x14ac:dyDescent="0.25">
      <c r="A8" s="4" t="s">
        <v>9</v>
      </c>
      <c r="B8" s="17">
        <v>210</v>
      </c>
      <c r="C8" s="17">
        <v>300</v>
      </c>
      <c r="D8" s="17">
        <v>450</v>
      </c>
    </row>
    <row r="9" spans="1:10" x14ac:dyDescent="0.25">
      <c r="A9" s="4" t="s">
        <v>10</v>
      </c>
      <c r="B9" s="17">
        <v>358285.71</v>
      </c>
      <c r="C9" s="17">
        <v>660000</v>
      </c>
      <c r="D9" s="17">
        <v>737647.06</v>
      </c>
      <c r="G9" s="4" t="s">
        <v>7</v>
      </c>
      <c r="H9" s="4"/>
      <c r="I9" s="4"/>
      <c r="J9" s="4"/>
    </row>
    <row r="10" spans="1:10" x14ac:dyDescent="0.25">
      <c r="G10" s="4" t="s">
        <v>8</v>
      </c>
      <c r="H10" s="17">
        <v>1500</v>
      </c>
      <c r="I10" s="17">
        <v>2500</v>
      </c>
      <c r="J10" s="17">
        <v>3100</v>
      </c>
    </row>
    <row r="11" spans="1:10" x14ac:dyDescent="0.25">
      <c r="A11" s="8" t="s">
        <v>11</v>
      </c>
      <c r="B11" s="8"/>
      <c r="C11" s="8"/>
      <c r="D11" s="8"/>
      <c r="G11" s="4" t="s">
        <v>9</v>
      </c>
      <c r="H11" s="17">
        <v>210</v>
      </c>
      <c r="I11" s="17">
        <v>300</v>
      </c>
      <c r="J11" s="17">
        <v>450</v>
      </c>
    </row>
    <row r="12" spans="1:10" x14ac:dyDescent="0.25">
      <c r="A12" s="8" t="s">
        <v>12</v>
      </c>
      <c r="B12" s="18">
        <v>30000</v>
      </c>
      <c r="C12" s="18">
        <v>30000</v>
      </c>
      <c r="D12" s="18">
        <v>30000</v>
      </c>
      <c r="G12" s="4" t="s">
        <v>10</v>
      </c>
      <c r="H12" s="17">
        <v>358285.71</v>
      </c>
      <c r="I12" s="17">
        <v>660000</v>
      </c>
      <c r="J12" s="17">
        <v>737647.06</v>
      </c>
    </row>
    <row r="13" spans="1:10" x14ac:dyDescent="0.25">
      <c r="A13" s="8" t="s">
        <v>13</v>
      </c>
      <c r="B13" s="8">
        <v>35</v>
      </c>
      <c r="C13" s="8">
        <v>19</v>
      </c>
      <c r="D13" s="8">
        <v>17</v>
      </c>
    </row>
    <row r="14" spans="1:10" x14ac:dyDescent="0.25">
      <c r="A14" s="8" t="s">
        <v>14</v>
      </c>
      <c r="B14" s="9">
        <v>418</v>
      </c>
      <c r="C14" s="9">
        <v>418</v>
      </c>
      <c r="D14" s="9">
        <v>418</v>
      </c>
      <c r="G14" s="8" t="s">
        <v>11</v>
      </c>
      <c r="H14" s="8"/>
      <c r="I14" s="8"/>
      <c r="J14" s="8"/>
    </row>
    <row r="15" spans="1:10" x14ac:dyDescent="0.25">
      <c r="A15" s="8" t="s">
        <v>15</v>
      </c>
      <c r="B15" s="9">
        <f>B12/B13*B14</f>
        <v>358285.71428571426</v>
      </c>
      <c r="C15" s="9">
        <f t="shared" ref="C15:D15" si="2">C12/C13*C14</f>
        <v>660000</v>
      </c>
      <c r="D15" s="9">
        <f t="shared" si="2"/>
        <v>737647.0588235294</v>
      </c>
      <c r="G15" s="8" t="s">
        <v>12</v>
      </c>
      <c r="H15" s="8">
        <v>30000</v>
      </c>
      <c r="I15" s="8">
        <v>30000</v>
      </c>
      <c r="J15" s="8">
        <v>30000</v>
      </c>
    </row>
    <row r="16" spans="1:10" x14ac:dyDescent="0.25">
      <c r="G16" s="8" t="s">
        <v>13</v>
      </c>
      <c r="H16" s="8">
        <v>35</v>
      </c>
      <c r="I16" s="8">
        <v>19</v>
      </c>
      <c r="J16" s="8">
        <v>17</v>
      </c>
    </row>
    <row r="17" spans="1:10" x14ac:dyDescent="0.25">
      <c r="A17" s="10" t="s">
        <v>16</v>
      </c>
      <c r="B17" s="19">
        <f>SUM(B7:B9)</f>
        <v>359995.71</v>
      </c>
      <c r="C17" s="19">
        <f t="shared" ref="C17:D17" si="3">SUM(C7:C9)</f>
        <v>662800</v>
      </c>
      <c r="D17" s="19">
        <f t="shared" si="3"/>
        <v>741197.06</v>
      </c>
      <c r="G17" s="9" t="s">
        <v>14</v>
      </c>
      <c r="H17" s="9">
        <v>418</v>
      </c>
      <c r="I17" s="9">
        <v>418</v>
      </c>
      <c r="J17" s="9">
        <v>418</v>
      </c>
    </row>
    <row r="18" spans="1:10" x14ac:dyDescent="0.25">
      <c r="G18" s="8" t="s">
        <v>15</v>
      </c>
      <c r="H18" s="9">
        <f>H15/H16*H17</f>
        <v>358285.71428571426</v>
      </c>
      <c r="I18" s="9">
        <f t="shared" ref="I18" si="4">I15/I16*I17</f>
        <v>660000</v>
      </c>
      <c r="J18" s="9">
        <f t="shared" ref="J18" si="5">J15/J16*J17</f>
        <v>737647.0588235294</v>
      </c>
    </row>
    <row r="19" spans="1:10" x14ac:dyDescent="0.25">
      <c r="A19" s="7" t="s">
        <v>17</v>
      </c>
      <c r="B19" s="20">
        <v>30000</v>
      </c>
      <c r="C19" s="20">
        <v>30000</v>
      </c>
      <c r="D19" s="20">
        <v>30000</v>
      </c>
    </row>
    <row r="20" spans="1:10" x14ac:dyDescent="0.25">
      <c r="A20" s="7" t="s">
        <v>18</v>
      </c>
      <c r="B20" s="20">
        <v>250000</v>
      </c>
      <c r="C20" s="20">
        <v>250000</v>
      </c>
      <c r="D20" s="20">
        <v>250000</v>
      </c>
      <c r="G20" s="10" t="s">
        <v>16</v>
      </c>
      <c r="H20" s="11">
        <f>SUM(H10:H12)</f>
        <v>359995.71</v>
      </c>
      <c r="I20" s="11">
        <f t="shared" ref="I20:J20" si="6">SUM(I10:I12)</f>
        <v>662800</v>
      </c>
      <c r="J20" s="11">
        <f t="shared" si="6"/>
        <v>741197.06</v>
      </c>
    </row>
    <row r="21" spans="1:10" x14ac:dyDescent="0.25">
      <c r="A21" s="7" t="s">
        <v>19</v>
      </c>
      <c r="B21" s="12">
        <f>B20/B19</f>
        <v>8.3333333333333339</v>
      </c>
      <c r="C21" s="12">
        <f t="shared" ref="C21:D21" si="7">C20/C19</f>
        <v>8.3333333333333339</v>
      </c>
      <c r="D21" s="12">
        <f t="shared" si="7"/>
        <v>8.3333333333333339</v>
      </c>
    </row>
    <row r="22" spans="1:10" x14ac:dyDescent="0.25">
      <c r="G22" s="7" t="s">
        <v>17</v>
      </c>
      <c r="H22" s="20">
        <v>30000</v>
      </c>
      <c r="I22" s="20">
        <v>30000</v>
      </c>
      <c r="J22" s="20">
        <v>30000</v>
      </c>
    </row>
    <row r="23" spans="1:10" x14ac:dyDescent="0.25">
      <c r="A23" s="14" t="s">
        <v>20</v>
      </c>
      <c r="B23" s="21">
        <f>B21*B17</f>
        <v>2999964.2500000005</v>
      </c>
      <c r="C23" s="21">
        <f t="shared" ref="C23:D23" si="8">C21*C17</f>
        <v>5523333.333333334</v>
      </c>
      <c r="D23" s="21">
        <f t="shared" si="8"/>
        <v>6176642.1666666679</v>
      </c>
      <c r="G23" s="7" t="s">
        <v>24</v>
      </c>
      <c r="H23" s="20">
        <v>250000</v>
      </c>
      <c r="I23" s="20">
        <v>250000</v>
      </c>
      <c r="J23" s="20">
        <v>250000</v>
      </c>
    </row>
    <row r="24" spans="1:10" x14ac:dyDescent="0.25">
      <c r="G24" s="7" t="s">
        <v>19</v>
      </c>
      <c r="H24" s="12">
        <f>H23/H22</f>
        <v>8.3333333333333339</v>
      </c>
      <c r="I24" s="12">
        <f t="shared" ref="I24" si="9">I23/I22</f>
        <v>8.3333333333333339</v>
      </c>
      <c r="J24" s="12">
        <f t="shared" ref="J24" si="10">J23/J22</f>
        <v>8.3333333333333339</v>
      </c>
    </row>
    <row r="25" spans="1:10" x14ac:dyDescent="0.25">
      <c r="A25" s="15" t="s">
        <v>21</v>
      </c>
      <c r="B25" s="16">
        <f>B23+B3+B4</f>
        <v>3015914.2500000005</v>
      </c>
      <c r="C25" s="16">
        <f t="shared" ref="C25:D25" si="11">C23+C3+C4</f>
        <v>5557433.333333334</v>
      </c>
      <c r="D25" s="16">
        <f t="shared" si="11"/>
        <v>6255842.1666666679</v>
      </c>
    </row>
    <row r="26" spans="1:10" x14ac:dyDescent="0.25">
      <c r="B26" t="s">
        <v>1</v>
      </c>
      <c r="C26" t="s">
        <v>2</v>
      </c>
      <c r="D26" t="s">
        <v>3</v>
      </c>
      <c r="G26" s="13" t="s">
        <v>20</v>
      </c>
      <c r="H26" s="22">
        <f>H24*H20</f>
        <v>2999964.2500000005</v>
      </c>
      <c r="I26" s="22">
        <f t="shared" ref="I26:J26" si="12">I24*I20</f>
        <v>5523333.333333334</v>
      </c>
      <c r="J26" s="22">
        <f t="shared" si="12"/>
        <v>6176642.1666666679</v>
      </c>
    </row>
    <row r="27" spans="1:10" x14ac:dyDescent="0.25">
      <c r="A27" t="s">
        <v>22</v>
      </c>
      <c r="B27" s="1">
        <f>B25/B21</f>
        <v>361909.71</v>
      </c>
      <c r="C27" s="1">
        <f t="shared" ref="C27:D27" si="13">C25/C21</f>
        <v>666892</v>
      </c>
      <c r="D27" s="1">
        <f t="shared" si="13"/>
        <v>750701.06</v>
      </c>
    </row>
    <row r="28" spans="1:10" x14ac:dyDescent="0.25">
      <c r="G28" s="15" t="s">
        <v>21</v>
      </c>
      <c r="H28" s="16">
        <f>H26+H6+H7</f>
        <v>3021714.2500000005</v>
      </c>
      <c r="I28" s="16">
        <f t="shared" ref="I28:J28" si="14">I26+I6+I7</f>
        <v>5569833.333333334</v>
      </c>
      <c r="J28" s="16">
        <f t="shared" si="14"/>
        <v>6284642.1666666679</v>
      </c>
    </row>
    <row r="29" spans="1:10" x14ac:dyDescent="0.25">
      <c r="H29" t="s">
        <v>1</v>
      </c>
      <c r="I29" t="s">
        <v>2</v>
      </c>
      <c r="J29" t="s">
        <v>3</v>
      </c>
    </row>
    <row r="30" spans="1:10" x14ac:dyDescent="0.25">
      <c r="G30" t="s">
        <v>22</v>
      </c>
      <c r="H30" s="1">
        <f>H28/H24</f>
        <v>362605.71</v>
      </c>
      <c r="I30" s="1">
        <f t="shared" ref="I30:J30" si="15">I28/I24</f>
        <v>668380</v>
      </c>
      <c r="J30" s="1">
        <f t="shared" si="15"/>
        <v>754157.06</v>
      </c>
    </row>
  </sheetData>
  <conditionalFormatting sqref="B27:D27">
    <cfRule type="top10" dxfId="1" priority="2" percent="1" bottom="1" rank="10"/>
  </conditionalFormatting>
  <conditionalFormatting sqref="H30:J30">
    <cfRule type="top10" dxfId="0" priority="1" percent="1" bottom="1" rank="10"/>
  </conditionalFormatting>
  <pageMargins left="0.7" right="0.7" top="0.75" bottom="0.75" header="0.3" footer="0.3"/>
  <pageSetup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Wasif Raza</dc:creator>
  <cp:lastModifiedBy>Wasif Raza</cp:lastModifiedBy>
  <cp:lastPrinted>2021-05-02T21:45:11Z</cp:lastPrinted>
  <dcterms:created xsi:type="dcterms:W3CDTF">2021-05-02T21:04:45Z</dcterms:created>
  <dcterms:modified xsi:type="dcterms:W3CDTF">2021-05-02T21:47:28Z</dcterms:modified>
</cp:coreProperties>
</file>