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sabi.vl\Desktop\Summer semester 01\Mobile Information Systems\Project\"/>
    </mc:Choice>
  </mc:AlternateContent>
  <bookViews>
    <workbookView xWindow="0" yWindow="0" windowWidth="20490" windowHeight="9540" firstSheet="1" activeTab="10"/>
  </bookViews>
  <sheets>
    <sheet name="Sheet1" sheetId="1" r:id="rId1"/>
    <sheet name="Test 1" sheetId="2" r:id="rId2"/>
    <sheet name="Test 2" sheetId="3" r:id="rId3"/>
    <sheet name="Test 3" sheetId="4" r:id="rId4"/>
    <sheet name="Test 4" sheetId="6" r:id="rId5"/>
    <sheet name="Test 5" sheetId="5" r:id="rId6"/>
    <sheet name="Test 6" sheetId="7" r:id="rId7"/>
    <sheet name="Test 7" sheetId="8" r:id="rId8"/>
    <sheet name="Test 8" sheetId="9" r:id="rId9"/>
    <sheet name="Test 9" sheetId="10" r:id="rId10"/>
    <sheet name="Results" sheetId="11" r:id="rId11"/>
  </sheets>
  <definedNames>
    <definedName name="fullAS" localSheetId="0">Sheet1!$E$98:$F$128</definedName>
    <definedName name="fullAS_1" localSheetId="0">Sheet1!$E$34:$F$96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0" l="1"/>
  <c r="F5" i="11"/>
  <c r="F6" i="11"/>
  <c r="F7" i="11"/>
  <c r="F8" i="11"/>
  <c r="F9" i="11"/>
  <c r="F10" i="11"/>
  <c r="F3" i="11"/>
  <c r="E4" i="11"/>
  <c r="F4" i="11" s="1"/>
  <c r="E5" i="11"/>
  <c r="E6" i="11"/>
  <c r="E7" i="11"/>
  <c r="E8" i="11"/>
  <c r="E9" i="11"/>
  <c r="E10" i="11"/>
  <c r="E3" i="11"/>
  <c r="H18" i="10"/>
  <c r="E24" i="10" s="1"/>
  <c r="E25" i="10" s="1"/>
  <c r="G18" i="10"/>
  <c r="E20" i="10" s="1"/>
  <c r="D18" i="10"/>
  <c r="C18" i="10"/>
  <c r="J17" i="10"/>
  <c r="I17" i="10"/>
  <c r="E17" i="10"/>
  <c r="J16" i="10"/>
  <c r="I16" i="10"/>
  <c r="E16" i="10"/>
  <c r="J15" i="10"/>
  <c r="I15" i="10"/>
  <c r="E15" i="10"/>
  <c r="J14" i="10"/>
  <c r="I14" i="10"/>
  <c r="E14" i="10"/>
  <c r="J13" i="10"/>
  <c r="I13" i="10"/>
  <c r="E13" i="10"/>
  <c r="J12" i="10"/>
  <c r="I12" i="10"/>
  <c r="E12" i="10"/>
  <c r="J11" i="10"/>
  <c r="I11" i="10"/>
  <c r="E11" i="10"/>
  <c r="J10" i="10"/>
  <c r="I10" i="10"/>
  <c r="E10" i="10"/>
  <c r="J9" i="10"/>
  <c r="I9" i="10"/>
  <c r="E9" i="10"/>
  <c r="J8" i="10"/>
  <c r="I8" i="10"/>
  <c r="E8" i="10"/>
  <c r="J7" i="10"/>
  <c r="I7" i="10"/>
  <c r="E7" i="10"/>
  <c r="J6" i="10"/>
  <c r="I6" i="10"/>
  <c r="E6" i="10"/>
  <c r="J5" i="10"/>
  <c r="I5" i="10"/>
  <c r="E5" i="10"/>
  <c r="J4" i="10"/>
  <c r="I4" i="10"/>
  <c r="E4" i="10"/>
  <c r="E18" i="10" s="1"/>
  <c r="J3" i="10"/>
  <c r="I3" i="10"/>
  <c r="E3" i="10"/>
  <c r="E27" i="9"/>
  <c r="E26" i="9"/>
  <c r="E25" i="9"/>
  <c r="E26" i="8"/>
  <c r="E25" i="8"/>
  <c r="H18" i="9"/>
  <c r="G18" i="9"/>
  <c r="D18" i="9"/>
  <c r="C18" i="9"/>
  <c r="J17" i="9"/>
  <c r="I17" i="9"/>
  <c r="E17" i="9"/>
  <c r="J16" i="9"/>
  <c r="I16" i="9"/>
  <c r="E16" i="9"/>
  <c r="J15" i="9"/>
  <c r="I15" i="9"/>
  <c r="E15" i="9"/>
  <c r="J14" i="9"/>
  <c r="I14" i="9"/>
  <c r="E14" i="9"/>
  <c r="J13" i="9"/>
  <c r="I13" i="9"/>
  <c r="E13" i="9"/>
  <c r="J12" i="9"/>
  <c r="I12" i="9"/>
  <c r="E12" i="9"/>
  <c r="J11" i="9"/>
  <c r="I11" i="9"/>
  <c r="E11" i="9"/>
  <c r="J10" i="9"/>
  <c r="I10" i="9"/>
  <c r="E10" i="9"/>
  <c r="J9" i="9"/>
  <c r="I9" i="9"/>
  <c r="E9" i="9"/>
  <c r="J8" i="9"/>
  <c r="I8" i="9"/>
  <c r="E8" i="9"/>
  <c r="J7" i="9"/>
  <c r="I7" i="9"/>
  <c r="E7" i="9"/>
  <c r="J6" i="9"/>
  <c r="I6" i="9"/>
  <c r="E6" i="9"/>
  <c r="J5" i="9"/>
  <c r="I5" i="9"/>
  <c r="E5" i="9"/>
  <c r="J4" i="9"/>
  <c r="I4" i="9"/>
  <c r="E4" i="9"/>
  <c r="J3" i="9"/>
  <c r="I3" i="9"/>
  <c r="E3" i="9"/>
  <c r="H18" i="8"/>
  <c r="G18" i="8"/>
  <c r="E20" i="8" s="1"/>
  <c r="E21" i="8" s="1"/>
  <c r="D18" i="8"/>
  <c r="C18" i="8"/>
  <c r="J17" i="8"/>
  <c r="I17" i="8"/>
  <c r="E17" i="8"/>
  <c r="J16" i="8"/>
  <c r="I16" i="8"/>
  <c r="E16" i="8"/>
  <c r="J15" i="8"/>
  <c r="I15" i="8"/>
  <c r="E15" i="8"/>
  <c r="J14" i="8"/>
  <c r="I14" i="8"/>
  <c r="E14" i="8"/>
  <c r="J13" i="8"/>
  <c r="I13" i="8"/>
  <c r="E13" i="8"/>
  <c r="J12" i="8"/>
  <c r="I12" i="8"/>
  <c r="E12" i="8"/>
  <c r="J11" i="8"/>
  <c r="I11" i="8"/>
  <c r="E11" i="8"/>
  <c r="J10" i="8"/>
  <c r="I10" i="8"/>
  <c r="E10" i="8"/>
  <c r="J9" i="8"/>
  <c r="I9" i="8"/>
  <c r="E9" i="8"/>
  <c r="J8" i="8"/>
  <c r="I8" i="8"/>
  <c r="E8" i="8"/>
  <c r="J7" i="8"/>
  <c r="I7" i="8"/>
  <c r="E7" i="8"/>
  <c r="J6" i="8"/>
  <c r="I6" i="8"/>
  <c r="E6" i="8"/>
  <c r="J5" i="8"/>
  <c r="I5" i="8"/>
  <c r="E5" i="8"/>
  <c r="J4" i="8"/>
  <c r="I4" i="8"/>
  <c r="E4" i="8"/>
  <c r="J3" i="8"/>
  <c r="I3" i="8"/>
  <c r="E3" i="8"/>
  <c r="E26" i="7"/>
  <c r="E27" i="7" s="1"/>
  <c r="E25" i="7"/>
  <c r="H18" i="7"/>
  <c r="E24" i="7" s="1"/>
  <c r="G18" i="7"/>
  <c r="D18" i="7"/>
  <c r="C18" i="7"/>
  <c r="E20" i="7" s="1"/>
  <c r="E21" i="7" s="1"/>
  <c r="J17" i="7"/>
  <c r="I17" i="7"/>
  <c r="E17" i="7"/>
  <c r="J16" i="7"/>
  <c r="I16" i="7"/>
  <c r="E16" i="7"/>
  <c r="J15" i="7"/>
  <c r="I15" i="7"/>
  <c r="E15" i="7"/>
  <c r="J14" i="7"/>
  <c r="I14" i="7"/>
  <c r="E14" i="7"/>
  <c r="J13" i="7"/>
  <c r="I13" i="7"/>
  <c r="E13" i="7"/>
  <c r="J12" i="7"/>
  <c r="I12" i="7"/>
  <c r="E12" i="7"/>
  <c r="J11" i="7"/>
  <c r="I11" i="7"/>
  <c r="E11" i="7"/>
  <c r="J10" i="7"/>
  <c r="I10" i="7"/>
  <c r="E10" i="7"/>
  <c r="J9" i="7"/>
  <c r="I9" i="7"/>
  <c r="E9" i="7"/>
  <c r="J8" i="7"/>
  <c r="I8" i="7"/>
  <c r="E8" i="7"/>
  <c r="J7" i="7"/>
  <c r="I7" i="7"/>
  <c r="E7" i="7"/>
  <c r="J6" i="7"/>
  <c r="I6" i="7"/>
  <c r="E6" i="7"/>
  <c r="J5" i="7"/>
  <c r="I5" i="7"/>
  <c r="E5" i="7"/>
  <c r="J4" i="7"/>
  <c r="I4" i="7"/>
  <c r="E4" i="7"/>
  <c r="J3" i="7"/>
  <c r="I3" i="7"/>
  <c r="E3" i="7"/>
  <c r="H18" i="6"/>
  <c r="E24" i="6" s="1"/>
  <c r="E25" i="6" s="1"/>
  <c r="E26" i="5"/>
  <c r="E25" i="5"/>
  <c r="E20" i="6"/>
  <c r="E21" i="6" s="1"/>
  <c r="G18" i="6"/>
  <c r="D18" i="6"/>
  <c r="C18" i="6"/>
  <c r="J17" i="6"/>
  <c r="I17" i="6"/>
  <c r="E17" i="6"/>
  <c r="J16" i="6"/>
  <c r="I16" i="6"/>
  <c r="E16" i="6"/>
  <c r="J15" i="6"/>
  <c r="I15" i="6"/>
  <c r="E15" i="6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E18" i="6" s="1"/>
  <c r="I14" i="5"/>
  <c r="H18" i="5"/>
  <c r="G18" i="5"/>
  <c r="D18" i="5"/>
  <c r="C18" i="5"/>
  <c r="E20" i="5" s="1"/>
  <c r="J17" i="5"/>
  <c r="I17" i="5"/>
  <c r="E17" i="5"/>
  <c r="J16" i="5"/>
  <c r="I16" i="5"/>
  <c r="E16" i="5"/>
  <c r="J15" i="5"/>
  <c r="I15" i="5"/>
  <c r="E15" i="5"/>
  <c r="J14" i="5"/>
  <c r="E14" i="5"/>
  <c r="J13" i="5"/>
  <c r="I13" i="5"/>
  <c r="E13" i="5"/>
  <c r="J12" i="5"/>
  <c r="I12" i="5"/>
  <c r="E12" i="5"/>
  <c r="J11" i="5"/>
  <c r="I11" i="5"/>
  <c r="E11" i="5"/>
  <c r="J10" i="5"/>
  <c r="I10" i="5"/>
  <c r="E10" i="5"/>
  <c r="J9" i="5"/>
  <c r="I9" i="5"/>
  <c r="E9" i="5"/>
  <c r="J8" i="5"/>
  <c r="I8" i="5"/>
  <c r="E8" i="5"/>
  <c r="J7" i="5"/>
  <c r="I7" i="5"/>
  <c r="E7" i="5"/>
  <c r="J6" i="5"/>
  <c r="I6" i="5"/>
  <c r="E6" i="5"/>
  <c r="J5" i="5"/>
  <c r="I5" i="5"/>
  <c r="E5" i="5"/>
  <c r="J4" i="5"/>
  <c r="I4" i="5"/>
  <c r="E4" i="5"/>
  <c r="J3" i="5"/>
  <c r="I3" i="5"/>
  <c r="E3" i="5"/>
  <c r="I15" i="4"/>
  <c r="I14" i="4"/>
  <c r="I10" i="4"/>
  <c r="I9" i="4"/>
  <c r="I7" i="4"/>
  <c r="I5" i="4"/>
  <c r="I4" i="4"/>
  <c r="I6" i="4"/>
  <c r="I8" i="4"/>
  <c r="I11" i="4"/>
  <c r="I12" i="4"/>
  <c r="I13" i="4"/>
  <c r="I16" i="4"/>
  <c r="I17" i="4"/>
  <c r="I3" i="4"/>
  <c r="E15" i="4"/>
  <c r="E14" i="4"/>
  <c r="E10" i="4"/>
  <c r="E9" i="4"/>
  <c r="E7" i="4"/>
  <c r="E5" i="4"/>
  <c r="E4" i="4"/>
  <c r="E6" i="4"/>
  <c r="E8" i="4"/>
  <c r="E11" i="4"/>
  <c r="E12" i="4"/>
  <c r="E13" i="4"/>
  <c r="E16" i="4"/>
  <c r="E17" i="4"/>
  <c r="E3" i="4"/>
  <c r="H18" i="4"/>
  <c r="G18" i="4"/>
  <c r="D18" i="4"/>
  <c r="C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18" i="4" s="1"/>
  <c r="E22" i="4" s="1"/>
  <c r="E23" i="4" s="1"/>
  <c r="E23" i="3"/>
  <c r="E26" i="2"/>
  <c r="E23" i="2"/>
  <c r="E21" i="3"/>
  <c r="E26" i="3"/>
  <c r="I97" i="1"/>
  <c r="I81" i="1"/>
  <c r="I65" i="1"/>
  <c r="I49" i="1"/>
  <c r="I33" i="1"/>
  <c r="I17" i="1"/>
  <c r="I5" i="3"/>
  <c r="D18" i="3"/>
  <c r="E16" i="3"/>
  <c r="E14" i="3"/>
  <c r="E7" i="3"/>
  <c r="E6" i="3"/>
  <c r="E3" i="3"/>
  <c r="H18" i="3"/>
  <c r="E24" i="3" s="1"/>
  <c r="E25" i="3" s="1"/>
  <c r="G18" i="3"/>
  <c r="C18" i="3"/>
  <c r="J17" i="3"/>
  <c r="J16" i="3"/>
  <c r="J15" i="3"/>
  <c r="J14" i="3"/>
  <c r="J13" i="3"/>
  <c r="J12" i="3"/>
  <c r="J11" i="3"/>
  <c r="J10" i="3"/>
  <c r="J9" i="3"/>
  <c r="J8" i="3"/>
  <c r="J7" i="3"/>
  <c r="J6" i="3"/>
  <c r="I18" i="3"/>
  <c r="J5" i="3"/>
  <c r="J4" i="3"/>
  <c r="J3" i="3"/>
  <c r="J18" i="3" s="1"/>
  <c r="E22" i="3" s="1"/>
  <c r="I18" i="10" l="1"/>
  <c r="E26" i="10" s="1"/>
  <c r="E27" i="10" s="1"/>
  <c r="J18" i="10"/>
  <c r="E22" i="10" s="1"/>
  <c r="E23" i="10" s="1"/>
  <c r="E20" i="9"/>
  <c r="E21" i="9" s="1"/>
  <c r="I18" i="9"/>
  <c r="E24" i="9"/>
  <c r="E18" i="9"/>
  <c r="J18" i="9"/>
  <c r="E22" i="9" s="1"/>
  <c r="E23" i="9" s="1"/>
  <c r="I18" i="8"/>
  <c r="J18" i="8"/>
  <c r="E22" i="8" s="1"/>
  <c r="E23" i="8" s="1"/>
  <c r="E18" i="8"/>
  <c r="E24" i="8"/>
  <c r="I18" i="7"/>
  <c r="J18" i="7"/>
  <c r="E22" i="7" s="1"/>
  <c r="E23" i="7" s="1"/>
  <c r="E18" i="7"/>
  <c r="J18" i="6"/>
  <c r="E22" i="6" s="1"/>
  <c r="E23" i="6" s="1"/>
  <c r="I18" i="6"/>
  <c r="E26" i="6" s="1"/>
  <c r="E27" i="6" s="1"/>
  <c r="I18" i="5"/>
  <c r="J18" i="5"/>
  <c r="E22" i="5" s="1"/>
  <c r="E23" i="5" s="1"/>
  <c r="E21" i="5"/>
  <c r="E18" i="5"/>
  <c r="E24" i="5"/>
  <c r="I18" i="4"/>
  <c r="E18" i="4"/>
  <c r="E20" i="4"/>
  <c r="E21" i="4" s="1"/>
  <c r="E24" i="4"/>
  <c r="E25" i="4" s="1"/>
  <c r="E18" i="3"/>
  <c r="E27" i="3" s="1"/>
  <c r="E20" i="3"/>
  <c r="E27" i="2"/>
  <c r="E25" i="2"/>
  <c r="E22" i="2"/>
  <c r="E21" i="2"/>
  <c r="E24" i="2"/>
  <c r="E20" i="2"/>
  <c r="H18" i="2"/>
  <c r="I10" i="2"/>
  <c r="I9" i="2"/>
  <c r="I6" i="2"/>
  <c r="E13" i="2"/>
  <c r="E18" i="2" s="1"/>
  <c r="G18" i="2"/>
  <c r="C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61" i="1"/>
  <c r="F65" i="1"/>
  <c r="C65" i="1"/>
  <c r="H49" i="1"/>
  <c r="F49" i="1"/>
  <c r="C49" i="1"/>
  <c r="F33" i="1"/>
  <c r="C33" i="1"/>
  <c r="H17" i="1"/>
  <c r="F17" i="1"/>
  <c r="C17" i="1"/>
  <c r="E27" i="8" l="1"/>
  <c r="E27" i="5"/>
  <c r="E26" i="4"/>
  <c r="E27" i="4" s="1"/>
  <c r="J18" i="2"/>
  <c r="I18" i="2"/>
  <c r="I129" i="1"/>
  <c r="G129" i="1"/>
  <c r="I113" i="1"/>
  <c r="G113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98" i="1"/>
  <c r="D129" i="1"/>
  <c r="D113" i="1"/>
  <c r="H129" i="1" l="1"/>
  <c r="H113" i="1"/>
  <c r="H97" i="1"/>
  <c r="H81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65" i="1" s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34" i="1"/>
  <c r="G97" i="1"/>
  <c r="G81" i="1"/>
  <c r="G65" i="1"/>
  <c r="K2" i="1" s="1"/>
  <c r="G49" i="1"/>
  <c r="D97" i="1"/>
  <c r="D81" i="1"/>
  <c r="D65" i="1"/>
  <c r="D49" i="1"/>
  <c r="K4" i="1" l="1"/>
  <c r="K3" i="1"/>
  <c r="L3" i="1" s="1"/>
  <c r="G33" i="1"/>
  <c r="G17" i="1"/>
  <c r="D33" i="1"/>
  <c r="D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H33" i="1" l="1"/>
</calcChain>
</file>

<file path=xl/connections.xml><?xml version="1.0" encoding="utf-8"?>
<connections xmlns="http://schemas.openxmlformats.org/spreadsheetml/2006/main">
  <connection id="1" name="fullAS" type="6" refreshedVersion="6" background="1" saveData="1">
    <textPr codePage="437" sourceFile="C:\Users\Wassabi.vl\Desktop\fullAS.txt" tab="0" comma="1">
      <textFields count="2">
        <textField/>
        <textField/>
      </textFields>
    </textPr>
  </connection>
  <connection id="2" name="fullAS1" type="6" refreshedVersion="6" background="1" saveData="1">
    <textPr codePage="437" sourceFile="C:\Users\Wassabi.vl\Desktop\fullAS.txt" tab="0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<sst xmlns="http://schemas.openxmlformats.org/spreadsheetml/2006/main" count="415" uniqueCount="78">
  <si>
    <t>Numbers</t>
  </si>
  <si>
    <t>Base</t>
  </si>
  <si>
    <t>BaseTime</t>
  </si>
  <si>
    <t>02946</t>
  </si>
  <si>
    <t>02945</t>
  </si>
  <si>
    <t>029466</t>
  </si>
  <si>
    <t>Time Difference</t>
  </si>
  <si>
    <t>Test 1 results</t>
  </si>
  <si>
    <t>Test 2 results</t>
  </si>
  <si>
    <t>02745</t>
  </si>
  <si>
    <t>02947</t>
  </si>
  <si>
    <t>Test 3 results</t>
  </si>
  <si>
    <t>Test 4 results</t>
  </si>
  <si>
    <t>Test 5 Results</t>
  </si>
  <si>
    <t>Test 6 Results</t>
  </si>
  <si>
    <t>02846</t>
  </si>
  <si>
    <t>03946</t>
  </si>
  <si>
    <t>02836</t>
  </si>
  <si>
    <t>Data</t>
  </si>
  <si>
    <t>avg change in error rate</t>
  </si>
  <si>
    <t>avg change in error rate per input</t>
  </si>
  <si>
    <t>avg change increase in input time</t>
  </si>
  <si>
    <t>57031</t>
  </si>
  <si>
    <t>99643</t>
  </si>
  <si>
    <t>620457</t>
  </si>
  <si>
    <t>29740</t>
  </si>
  <si>
    <t>384109</t>
  </si>
  <si>
    <t>47291</t>
  </si>
  <si>
    <t>752882</t>
  </si>
  <si>
    <t>728154</t>
  </si>
  <si>
    <t>88421</t>
  </si>
  <si>
    <t>20095</t>
  </si>
  <si>
    <t>846291</t>
  </si>
  <si>
    <t>992277</t>
  </si>
  <si>
    <t>74921</t>
  </si>
  <si>
    <t>Test 7 Results</t>
  </si>
  <si>
    <t>Test 8 Results</t>
  </si>
  <si>
    <t>99634</t>
  </si>
  <si>
    <t>725882</t>
  </si>
  <si>
    <t>728146</t>
  </si>
  <si>
    <t>47191</t>
  </si>
  <si>
    <t>Test Error</t>
  </si>
  <si>
    <t>Error Change</t>
  </si>
  <si>
    <t>Base Error</t>
  </si>
  <si>
    <t>Test</t>
  </si>
  <si>
    <t>Test Time</t>
  </si>
  <si>
    <t>Base Error rate</t>
  </si>
  <si>
    <t>Base Time</t>
  </si>
  <si>
    <t>Percentage Increase of error typing rate:</t>
  </si>
  <si>
    <t>Increase in Number of input Errors:</t>
  </si>
  <si>
    <t>Percentage increase in input Error:</t>
  </si>
  <si>
    <t>Test 2 Sum results</t>
  </si>
  <si>
    <t>Test 1 Sum Results</t>
  </si>
  <si>
    <t>Total increase in time for completion of activity in ms:</t>
  </si>
  <si>
    <t>Percentage increase of Time Completion:</t>
  </si>
  <si>
    <t>AVG Percentage Increase of typing error rate per number:</t>
  </si>
  <si>
    <t>Sum of percentage increase time difference</t>
  </si>
  <si>
    <t>Avg Percentage Increase in Time Difference per number:</t>
  </si>
  <si>
    <t>User 2</t>
  </si>
  <si>
    <t>User 1</t>
  </si>
  <si>
    <t>User 3</t>
  </si>
  <si>
    <t>Test 3 Sum results</t>
  </si>
  <si>
    <t>User 4</t>
  </si>
  <si>
    <t>Test 4 Sum results</t>
  </si>
  <si>
    <t>User 5</t>
  </si>
  <si>
    <t>Test 5 Sum results</t>
  </si>
  <si>
    <t>User 6</t>
  </si>
  <si>
    <t>Test 6 Sum results</t>
  </si>
  <si>
    <t>User 7</t>
  </si>
  <si>
    <t>Test 7 Sum results</t>
  </si>
  <si>
    <t>User 8</t>
  </si>
  <si>
    <t>Test 8 Sum results</t>
  </si>
  <si>
    <t>User 9</t>
  </si>
  <si>
    <t>Test 9 Sum results</t>
  </si>
  <si>
    <t>End Results</t>
  </si>
  <si>
    <t>Total</t>
  </si>
  <si>
    <t>Avg</t>
  </si>
  <si>
    <t xml:space="preserve">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</si>
</sst>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49" fontId="0" fillId="0" borderId="0" xfId="0" applyNumberFormat="1"/>
    <xf numFmtId="10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10" fontId="1" fillId="0" borderId="1" xfId="0" applyNumberFormat="1" applyFont="1" applyBorder="1"/>
    <xf numFmtId="49" fontId="0" fillId="0" borderId="1" xfId="0" applyNumberFormat="1" applyBorder="1"/>
    <xf numFmtId="0" fontId="0" fillId="0" borderId="1" xfId="0" applyNumberFormat="1" applyBorder="1"/>
    <xf numFmtId="10" fontId="0" fillId="0" borderId="1" xfId="0" applyNumberFormat="1" applyBorder="1"/>
    <xf numFmtId="0" fontId="1" fillId="0" borderId="2" xfId="0" applyFont="1" applyBorder="1"/>
    <xf numFmtId="49" fontId="1" fillId="0" borderId="2" xfId="0" applyNumberFormat="1" applyFont="1" applyBorder="1"/>
    <xf numFmtId="10" fontId="1" fillId="0" borderId="2" xfId="0" applyNumberFormat="1" applyFont="1" applyBorder="1"/>
    <xf numFmtId="0" fontId="1" fillId="0" borderId="3" xfId="0" applyFont="1" applyBorder="1"/>
    <xf numFmtId="0" fontId="0" fillId="0" borderId="3" xfId="0" applyBorder="1"/>
    <xf numFmtId="10" fontId="0" fillId="2" borderId="4" xfId="0" applyNumberFormat="1" applyFill="1" applyBorder="1"/>
    <xf numFmtId="0" fontId="3" fillId="2" borderId="1" xfId="0" applyNumberFormat="1" applyFont="1" applyFill="1" applyBorder="1"/>
    <xf numFmtId="10" fontId="1" fillId="2" borderId="1" xfId="0" applyNumberFormat="1" applyFont="1" applyFill="1" applyBorder="1"/>
    <xf numFmtId="0" fontId="0" fillId="2" borderId="1" xfId="0" applyFill="1" applyBorder="1"/>
    <xf numFmtId="10" fontId="0" fillId="0" borderId="1" xfId="1" applyNumberFormat="1" applyFont="1" applyBorder="1"/>
    <xf numFmtId="0" fontId="0" fillId="2" borderId="1" xfId="0" applyNumberFormat="1" applyFill="1" applyBorder="1"/>
    <xf numFmtId="49" fontId="0" fillId="2" borderId="1" xfId="0" applyNumberFormat="1" applyFill="1" applyBorder="1"/>
    <xf numFmtId="0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Border="1"/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avg change in error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Sheet1!$K$2</c:f>
              <c:numCache>
                <c:formatCode>0.00%</c:formatCode>
                <c:ptCount val="1"/>
                <c:pt idx="0">
                  <c:v>1.7483405022087883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1-495E-9054-007621B7213A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avg change in error rate per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Sheet1!$K$3</c:f>
              <c:numCache>
                <c:formatCode>0.00%</c:formatCode>
                <c:ptCount val="1"/>
                <c:pt idx="0">
                  <c:v>0.11655603348058589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1-495E-9054-007621B7213A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avg change increase in input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Sheet1!$K$4</c:f>
              <c:numCache>
                <c:formatCode>0.00%</c:formatCode>
                <c:ptCount val="1"/>
                <c:pt idx="0">
                  <c:v>1.7985342232358923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1-495E-9054-007621B7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036704"/>
        <c:axId val="286039000"/>
        <c:axId val="0"/>
      </c:bar3DChart>
      <c:catAx>
        <c:axId val="2860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39000"/>
        <c:crosses val="autoZero"/>
        <c:auto val="1"/>
        <c:lblAlgn val="ctr"/>
        <c:lblOffset val="100"/>
        <c:noMultiLvlLbl val="0"/>
      </c:catAx>
      <c:valAx>
        <c:axId val="2860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Preliminary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Results!$A$4:$A$10</c:f>
              <c:strCache>
                <c:ptCount val="7"/>
                <c:pt idx="0">
                  <c:v>Percentage increase of Time Completion:</c:v>
                </c:pt>
                <c:pt idx="1">
                  <c:v>Sum of percentage increase time difference</c:v>
                </c:pt>
                <c:pt idx="2">
                  <c:v>Avg Percentage Increase in Time Difference per number:</c:v>
                </c:pt>
                <c:pt idx="3">
                  <c:v>Increase in Number of input Errors:</c:v>
                </c:pt>
                <c:pt idx="4">
                  <c:v>Percentage increase in input Error:</c:v>
                </c:pt>
                <c:pt idx="5">
                  <c:v>Percentage Increase of error typing rate:</c:v>
                </c:pt>
                <c:pt idx="6">
                  <c:v>AVG Percentage Increase of typing error rate per number:</c:v>
                </c:pt>
              </c:strCache>
            </c:strRef>
          </c:cat>
          <c:val>
            <c:numRef>
              <c:f>Results!$F$4:$F$10</c:f>
              <c:numCache>
                <c:formatCode>0.00%</c:formatCode>
                <c:ptCount val="7"/>
                <c:pt idx="0">
                  <c:v>6.905273563519207E-2</c:v>
                </c:pt>
                <c:pt idx="1">
                  <c:v>1.3485371651764249</c:v>
                </c:pt>
                <c:pt idx="2">
                  <c:v>8.9902477678428322E-2</c:v>
                </c:pt>
                <c:pt idx="3" formatCode="General">
                  <c:v>5</c:v>
                </c:pt>
                <c:pt idx="4">
                  <c:v>2.5555555555555554</c:v>
                </c:pt>
                <c:pt idx="5">
                  <c:v>1.2492204655248134</c:v>
                </c:pt>
                <c:pt idx="6">
                  <c:v>8.3281364368320884E-2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1-4203-9292-C32D3615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8741376"/>
        <c:axId val="478736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Results!$A$4:$A$10</c15:sqref>
                        </c15:formulaRef>
                      </c:ext>
                    </c:extLst>
                    <c:strCache>
                      <c:ptCount val="7"/>
                      <c:pt idx="0">
                        <c:v>Percentage increase of Time Completion:</c:v>
                      </c:pt>
                      <c:pt idx="1">
                        <c:v>Sum of percentage increase time difference</c:v>
                      </c:pt>
                      <c:pt idx="2">
                        <c:v>Avg Percentage Increase in Time Difference per number:</c:v>
                      </c:pt>
                      <c:pt idx="3">
                        <c:v>Increase in Number of input Errors:</c:v>
                      </c:pt>
                      <c:pt idx="4">
                        <c:v>Percentage increase in input Error:</c:v>
                      </c:pt>
                      <c:pt idx="5">
                        <c:v>Percentage Increase of error typing rate:</c:v>
                      </c:pt>
                      <c:pt idx="6">
                        <c:v>AVG Percentage Increase of typing error rate per number: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A1-4203-9292-C32D3615468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Results!$A$4:$A$10</c15:sqref>
                        </c15:formulaRef>
                      </c:ext>
                    </c:extLst>
                    <c:strCache>
                      <c:ptCount val="7"/>
                      <c:pt idx="0">
                        <c:v>Percentage increase of Time Completion:</c:v>
                      </c:pt>
                      <c:pt idx="1">
                        <c:v>Sum of percentage increase time difference</c:v>
                      </c:pt>
                      <c:pt idx="2">
                        <c:v>Avg Percentage Increase in Time Difference per number:</c:v>
                      </c:pt>
                      <c:pt idx="3">
                        <c:v>Increase in Number of input Errors:</c:v>
                      </c:pt>
                      <c:pt idx="4">
                        <c:v>Percentage increase in input Error:</c:v>
                      </c:pt>
                      <c:pt idx="5">
                        <c:v>Percentage Increase of error typing rate:</c:v>
                      </c:pt>
                      <c:pt idx="6">
                        <c:v>AVG Percentage Increase of typing error rate per number: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Results!$C$4:$C$10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A1-4203-9292-C32D3615468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Results!$A$4:$A$10</c15:sqref>
                        </c15:formulaRef>
                      </c:ext>
                    </c:extLst>
                    <c:strCache>
                      <c:ptCount val="7"/>
                      <c:pt idx="0">
                        <c:v>Percentage increase of Time Completion:</c:v>
                      </c:pt>
                      <c:pt idx="1">
                        <c:v>Sum of percentage increase time difference</c:v>
                      </c:pt>
                      <c:pt idx="2">
                        <c:v>Avg Percentage Increase in Time Difference per number:</c:v>
                      </c:pt>
                      <c:pt idx="3">
                        <c:v>Increase in Number of input Errors:</c:v>
                      </c:pt>
                      <c:pt idx="4">
                        <c:v>Percentage increase in input Error:</c:v>
                      </c:pt>
                      <c:pt idx="5">
                        <c:v>Percentage Increase of error typing rate:</c:v>
                      </c:pt>
                      <c:pt idx="6">
                        <c:v>AVG Percentage Increase of typing error rate per number: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4A1-4203-9292-C32D36154681}"/>
                  </c:ext>
                </c:extLst>
              </c15:ser>
            </c15:filteredBarSeries>
          </c:ext>
        </c:extLst>
      </c:barChart>
      <c:catAx>
        <c:axId val="47874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36784"/>
        <c:crosses val="autoZero"/>
        <c:auto val="1"/>
        <c:lblAlgn val="ctr"/>
        <c:lblOffset val="100"/>
        <c:noMultiLvlLbl val="0"/>
      </c:catAx>
      <c:valAx>
        <c:axId val="4787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5</xdr:row>
      <xdr:rowOff>176212</xdr:rowOff>
    </xdr:from>
    <xdr:to>
      <xdr:col>14</xdr:col>
      <xdr:colOff>333375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5368D-436B-4604-8B2F-3072236D4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</xdr:row>
      <xdr:rowOff>176211</xdr:rowOff>
    </xdr:from>
    <xdr:to>
      <xdr:col>17</xdr:col>
      <xdr:colOff>95249</xdr:colOff>
      <xdr:row>17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B2217-2870-40ED-B2CD-3B2013098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ullA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ullA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opLeftCell="A109" workbookViewId="0">
      <selection activeCell="E114" sqref="E114:G128"/>
    </sheetView>
  </sheetViews>
  <sheetFormatPr defaultRowHeight="15" x14ac:dyDescent="0.25"/>
  <cols>
    <col min="2" max="2" width="9.140625" style="2"/>
    <col min="3" max="3" width="9.85546875" customWidth="1"/>
    <col min="4" max="4" width="9.85546875" bestFit="1" customWidth="1"/>
    <col min="6" max="6" width="10.42578125" customWidth="1"/>
    <col min="7" max="7" width="9.5703125" style="3" bestFit="1" customWidth="1"/>
    <col min="8" max="8" width="15.42578125" style="3" bestFit="1" customWidth="1"/>
    <col min="9" max="9" width="12.140625" bestFit="1" customWidth="1"/>
    <col min="10" max="10" width="31" bestFit="1" customWidth="1"/>
  </cols>
  <sheetData>
    <row r="1" spans="1:12" x14ac:dyDescent="0.25">
      <c r="A1" s="4" t="s">
        <v>0</v>
      </c>
      <c r="B1" s="5" t="s">
        <v>1</v>
      </c>
      <c r="C1" s="4" t="s">
        <v>2</v>
      </c>
      <c r="D1" s="4" t="s">
        <v>43</v>
      </c>
      <c r="E1" s="4" t="s">
        <v>44</v>
      </c>
      <c r="F1" s="4" t="s">
        <v>45</v>
      </c>
      <c r="G1" s="6" t="s">
        <v>41</v>
      </c>
      <c r="H1" s="6" t="s">
        <v>6</v>
      </c>
      <c r="I1" s="13" t="s">
        <v>42</v>
      </c>
      <c r="J1" t="s">
        <v>18</v>
      </c>
    </row>
    <row r="2" spans="1:12" x14ac:dyDescent="0.25">
      <c r="A2" s="5">
        <v>57031</v>
      </c>
      <c r="B2" s="7">
        <v>57031</v>
      </c>
      <c r="C2" s="8">
        <v>5121</v>
      </c>
      <c r="D2" s="9">
        <v>0</v>
      </c>
      <c r="E2" s="7">
        <v>57031</v>
      </c>
      <c r="F2" s="8">
        <v>4323</v>
      </c>
      <c r="G2" s="9">
        <v>0</v>
      </c>
      <c r="H2" s="9">
        <f>(F2-C2)/C2</f>
        <v>-0.15582893966022263</v>
      </c>
      <c r="I2" s="14"/>
      <c r="J2" t="s">
        <v>19</v>
      </c>
      <c r="K2" s="3">
        <f>(I17+I33+I49+I65+I81+I97+I113+I129)/6</f>
        <v>1.7483405022087883</v>
      </c>
    </row>
    <row r="3" spans="1:12" x14ac:dyDescent="0.25">
      <c r="A3" s="5">
        <v>99643</v>
      </c>
      <c r="B3" s="7">
        <v>99643</v>
      </c>
      <c r="C3" s="8">
        <v>3763</v>
      </c>
      <c r="D3" s="9">
        <v>0</v>
      </c>
      <c r="E3" s="7">
        <v>99643</v>
      </c>
      <c r="F3" s="8">
        <v>4718</v>
      </c>
      <c r="G3" s="9">
        <v>0</v>
      </c>
      <c r="H3" s="9">
        <f t="shared" ref="H3:H32" si="0">(F3-C3)/C3</f>
        <v>0.25378687217645496</v>
      </c>
      <c r="I3" s="14"/>
      <c r="J3" t="s">
        <v>20</v>
      </c>
      <c r="K3" s="3">
        <f>K2/15</f>
        <v>0.11655603348058589</v>
      </c>
      <c r="L3">
        <f>10*K3</f>
        <v>1.165560334805859</v>
      </c>
    </row>
    <row r="4" spans="1:12" x14ac:dyDescent="0.25">
      <c r="A4" s="5">
        <v>620457</v>
      </c>
      <c r="B4" s="7">
        <v>620457</v>
      </c>
      <c r="C4" s="8">
        <v>7016</v>
      </c>
      <c r="D4" s="9">
        <v>0</v>
      </c>
      <c r="E4" s="7">
        <v>620457</v>
      </c>
      <c r="F4" s="8">
        <v>6071</v>
      </c>
      <c r="G4" s="9">
        <v>0</v>
      </c>
      <c r="H4" s="9">
        <f t="shared" si="0"/>
        <v>-0.13469213226909921</v>
      </c>
      <c r="I4" s="14"/>
      <c r="J4" t="s">
        <v>21</v>
      </c>
      <c r="K4" s="3">
        <f>(H17+H33+H49+H65+H81+H97+H113+H129)/6</f>
        <v>1.7985342232358923</v>
      </c>
    </row>
    <row r="5" spans="1:12" x14ac:dyDescent="0.25">
      <c r="A5" s="5">
        <v>29740</v>
      </c>
      <c r="B5" s="7">
        <v>29740</v>
      </c>
      <c r="C5" s="8">
        <v>3928</v>
      </c>
      <c r="D5" s="9">
        <v>0</v>
      </c>
      <c r="E5" s="7">
        <v>29749</v>
      </c>
      <c r="F5" s="8">
        <v>4758</v>
      </c>
      <c r="G5" s="9">
        <v>0.2</v>
      </c>
      <c r="H5" s="9">
        <f t="shared" si="0"/>
        <v>0.21130346232179226</v>
      </c>
      <c r="I5" s="14"/>
    </row>
    <row r="6" spans="1:12" x14ac:dyDescent="0.25">
      <c r="A6" s="5">
        <v>384109</v>
      </c>
      <c r="B6" s="7">
        <v>384109</v>
      </c>
      <c r="C6" s="8">
        <v>8113</v>
      </c>
      <c r="D6" s="9">
        <v>0</v>
      </c>
      <c r="E6" s="7">
        <v>384109</v>
      </c>
      <c r="F6" s="8">
        <v>6567</v>
      </c>
      <c r="G6" s="9">
        <v>0</v>
      </c>
      <c r="H6" s="9">
        <f t="shared" si="0"/>
        <v>-0.19055836312091703</v>
      </c>
      <c r="I6" s="14"/>
    </row>
    <row r="7" spans="1:12" x14ac:dyDescent="0.25">
      <c r="A7" s="5">
        <v>47291</v>
      </c>
      <c r="B7" s="7">
        <v>47291</v>
      </c>
      <c r="C7" s="8">
        <v>6940</v>
      </c>
      <c r="D7" s="9">
        <v>0</v>
      </c>
      <c r="E7" s="7">
        <v>47291</v>
      </c>
      <c r="F7" s="8">
        <v>4519</v>
      </c>
      <c r="G7" s="9">
        <v>0</v>
      </c>
      <c r="H7" s="9">
        <f t="shared" si="0"/>
        <v>-0.34884726224783863</v>
      </c>
      <c r="I7" s="14"/>
    </row>
    <row r="8" spans="1:12" x14ac:dyDescent="0.25">
      <c r="A8" s="5">
        <v>725882</v>
      </c>
      <c r="B8" s="7">
        <v>725882</v>
      </c>
      <c r="C8" s="8">
        <v>3808</v>
      </c>
      <c r="D8" s="9">
        <v>0</v>
      </c>
      <c r="E8" s="7">
        <v>625872</v>
      </c>
      <c r="F8" s="8">
        <v>5746</v>
      </c>
      <c r="G8" s="9">
        <v>0.33333333333333298</v>
      </c>
      <c r="H8" s="9">
        <f t="shared" si="0"/>
        <v>0.5089285714285714</v>
      </c>
      <c r="I8" s="14"/>
    </row>
    <row r="9" spans="1:12" x14ac:dyDescent="0.25">
      <c r="A9" s="5">
        <v>728154</v>
      </c>
      <c r="B9" s="7">
        <v>728154</v>
      </c>
      <c r="C9" s="8">
        <v>4867</v>
      </c>
      <c r="D9" s="9">
        <v>0</v>
      </c>
      <c r="E9" s="7">
        <v>728054</v>
      </c>
      <c r="F9" s="8">
        <v>5382</v>
      </c>
      <c r="G9" s="9">
        <v>0.16666666666666699</v>
      </c>
      <c r="H9" s="9">
        <f t="shared" si="0"/>
        <v>0.10581467022806657</v>
      </c>
      <c r="I9" s="14"/>
    </row>
    <row r="10" spans="1:12" x14ac:dyDescent="0.25">
      <c r="A10" s="5">
        <v>88421</v>
      </c>
      <c r="B10" s="7">
        <v>88421</v>
      </c>
      <c r="C10" s="8">
        <v>3278</v>
      </c>
      <c r="D10" s="9">
        <v>0</v>
      </c>
      <c r="E10" s="7">
        <v>88421</v>
      </c>
      <c r="F10" s="8">
        <v>5002</v>
      </c>
      <c r="G10" s="9">
        <v>0</v>
      </c>
      <c r="H10" s="9">
        <f t="shared" si="0"/>
        <v>0.52593044539353262</v>
      </c>
      <c r="I10" s="14"/>
    </row>
    <row r="11" spans="1:12" x14ac:dyDescent="0.25">
      <c r="A11" s="5" t="s">
        <v>3</v>
      </c>
      <c r="B11" s="7" t="s">
        <v>3</v>
      </c>
      <c r="C11" s="8">
        <v>7749</v>
      </c>
      <c r="D11" s="9">
        <v>0</v>
      </c>
      <c r="E11" s="7" t="s">
        <v>4</v>
      </c>
      <c r="F11" s="8">
        <v>5143</v>
      </c>
      <c r="G11" s="9">
        <v>0</v>
      </c>
      <c r="H11" s="9">
        <f t="shared" si="0"/>
        <v>-0.33630145825267777</v>
      </c>
      <c r="I11" s="14"/>
    </row>
    <row r="12" spans="1:12" x14ac:dyDescent="0.25">
      <c r="A12" s="5">
        <v>20095</v>
      </c>
      <c r="B12" s="7">
        <v>30095</v>
      </c>
      <c r="C12" s="8">
        <v>3620</v>
      </c>
      <c r="D12" s="9">
        <v>0.2</v>
      </c>
      <c r="E12" s="7">
        <v>20096</v>
      </c>
      <c r="F12" s="8">
        <v>3731</v>
      </c>
      <c r="G12" s="9">
        <v>0</v>
      </c>
      <c r="H12" s="9">
        <f t="shared" si="0"/>
        <v>3.0662983425414365E-2</v>
      </c>
      <c r="I12" s="14"/>
    </row>
    <row r="13" spans="1:12" x14ac:dyDescent="0.25">
      <c r="A13" s="5">
        <v>846291</v>
      </c>
      <c r="B13" s="7">
        <v>846291</v>
      </c>
      <c r="C13" s="8">
        <v>6063</v>
      </c>
      <c r="D13" s="9">
        <v>0</v>
      </c>
      <c r="E13" s="7">
        <v>846291</v>
      </c>
      <c r="F13" s="8">
        <v>5458</v>
      </c>
      <c r="G13" s="9">
        <v>0</v>
      </c>
      <c r="H13" s="9">
        <f t="shared" si="0"/>
        <v>-9.9785584694045845E-2</v>
      </c>
      <c r="I13" s="14"/>
    </row>
    <row r="14" spans="1:12" x14ac:dyDescent="0.25">
      <c r="A14" s="5">
        <v>992277</v>
      </c>
      <c r="B14" s="7">
        <v>992277</v>
      </c>
      <c r="C14" s="8">
        <v>3311</v>
      </c>
      <c r="D14" s="9">
        <v>0</v>
      </c>
      <c r="E14" s="7">
        <v>992277</v>
      </c>
      <c r="F14" s="8">
        <v>2985</v>
      </c>
      <c r="G14" s="9">
        <v>0</v>
      </c>
      <c r="H14" s="9">
        <f t="shared" si="0"/>
        <v>-9.8459679855028695E-2</v>
      </c>
      <c r="I14" s="14"/>
    </row>
    <row r="15" spans="1:12" x14ac:dyDescent="0.25">
      <c r="A15" s="5">
        <v>74921</v>
      </c>
      <c r="B15" s="7">
        <v>74921</v>
      </c>
      <c r="C15" s="8">
        <v>3439</v>
      </c>
      <c r="D15" s="9">
        <v>0</v>
      </c>
      <c r="E15" s="7">
        <v>74921</v>
      </c>
      <c r="F15" s="8">
        <v>3357</v>
      </c>
      <c r="G15" s="9">
        <v>0</v>
      </c>
      <c r="H15" s="9">
        <f t="shared" si="0"/>
        <v>-2.3844140738586799E-2</v>
      </c>
      <c r="I15" s="14"/>
    </row>
    <row r="16" spans="1:12" ht="15.75" thickBot="1" x14ac:dyDescent="0.3">
      <c r="A16" s="5" t="s">
        <v>3</v>
      </c>
      <c r="B16" s="7" t="s">
        <v>3</v>
      </c>
      <c r="C16" s="8">
        <v>4700</v>
      </c>
      <c r="D16" s="9">
        <v>0</v>
      </c>
      <c r="E16" s="7" t="s">
        <v>3</v>
      </c>
      <c r="F16" s="8">
        <v>4890</v>
      </c>
      <c r="G16" s="9">
        <v>0</v>
      </c>
      <c r="H16" s="9">
        <f t="shared" si="0"/>
        <v>4.042553191489362E-2</v>
      </c>
      <c r="I16" s="14"/>
    </row>
    <row r="17" spans="1:9" ht="15.75" thickBot="1" x14ac:dyDescent="0.3">
      <c r="A17" s="28" t="s">
        <v>7</v>
      </c>
      <c r="B17" s="28"/>
      <c r="C17" s="16">
        <f>SUM(C2:C16)/15</f>
        <v>5047.7333333333336</v>
      </c>
      <c r="D17" s="17">
        <f>SUM(D2:D16)</f>
        <v>0.2</v>
      </c>
      <c r="E17" s="18"/>
      <c r="F17" s="16">
        <f>SUM(F2:F16)/15</f>
        <v>4843.333333333333</v>
      </c>
      <c r="G17" s="17">
        <f>SUM(G2:G16)</f>
        <v>0.7</v>
      </c>
      <c r="H17" s="17">
        <f>SUM(H2:H16)</f>
        <v>0.28853497605030909</v>
      </c>
      <c r="I17" s="15">
        <f>(G17-D17)/D17</f>
        <v>2.4999999999999996</v>
      </c>
    </row>
    <row r="18" spans="1:9" x14ac:dyDescent="0.25">
      <c r="A18" s="5">
        <v>57031</v>
      </c>
      <c r="B18" s="7">
        <v>570411</v>
      </c>
      <c r="C18" s="8">
        <v>5386</v>
      </c>
      <c r="D18" s="9">
        <v>0.4</v>
      </c>
      <c r="E18" s="7">
        <v>57031</v>
      </c>
      <c r="F18" s="8">
        <v>6326</v>
      </c>
      <c r="G18" s="9">
        <v>0</v>
      </c>
      <c r="H18" s="9">
        <f t="shared" si="0"/>
        <v>0.17452655031563313</v>
      </c>
      <c r="I18" s="14"/>
    </row>
    <row r="19" spans="1:9" x14ac:dyDescent="0.25">
      <c r="A19" s="5">
        <v>99643</v>
      </c>
      <c r="B19" s="7">
        <v>99643</v>
      </c>
      <c r="C19" s="8">
        <v>4450</v>
      </c>
      <c r="D19" s="9">
        <v>0</v>
      </c>
      <c r="E19" s="7">
        <v>0</v>
      </c>
      <c r="F19" s="8">
        <v>775</v>
      </c>
      <c r="G19" s="9">
        <v>1</v>
      </c>
      <c r="H19" s="9">
        <f t="shared" si="0"/>
        <v>-0.8258426966292135</v>
      </c>
      <c r="I19" s="14"/>
    </row>
    <row r="20" spans="1:9" x14ac:dyDescent="0.25">
      <c r="A20" s="5">
        <v>620457</v>
      </c>
      <c r="B20" s="7">
        <v>620457</v>
      </c>
      <c r="C20" s="8">
        <v>6157</v>
      </c>
      <c r="D20" s="9">
        <v>0</v>
      </c>
      <c r="E20" s="7">
        <v>630458</v>
      </c>
      <c r="F20" s="8">
        <v>5361</v>
      </c>
      <c r="G20" s="9">
        <v>0.33333333333333298</v>
      </c>
      <c r="H20" s="9">
        <f t="shared" si="0"/>
        <v>-0.12928374208218288</v>
      </c>
      <c r="I20" s="14"/>
    </row>
    <row r="21" spans="1:9" x14ac:dyDescent="0.25">
      <c r="A21" s="5">
        <v>29740</v>
      </c>
      <c r="B21" s="7">
        <v>29749</v>
      </c>
      <c r="C21" s="8">
        <v>5999</v>
      </c>
      <c r="D21" s="9">
        <v>0.2</v>
      </c>
      <c r="E21" s="7">
        <v>29750</v>
      </c>
      <c r="F21" s="8">
        <v>6532</v>
      </c>
      <c r="G21" s="9">
        <v>0</v>
      </c>
      <c r="H21" s="9">
        <f t="shared" si="0"/>
        <v>8.8848141356892812E-2</v>
      </c>
      <c r="I21" s="14"/>
    </row>
    <row r="22" spans="1:9" x14ac:dyDescent="0.25">
      <c r="A22" s="5">
        <v>384109</v>
      </c>
      <c r="B22" s="7">
        <v>38109</v>
      </c>
      <c r="C22" s="8">
        <v>5212</v>
      </c>
      <c r="D22" s="9">
        <v>0.16666666666666699</v>
      </c>
      <c r="E22" s="7">
        <v>374109</v>
      </c>
      <c r="F22" s="8">
        <v>5971</v>
      </c>
      <c r="G22" s="9">
        <v>0.16666666666666699</v>
      </c>
      <c r="H22" s="9">
        <f t="shared" si="0"/>
        <v>0.14562547966231773</v>
      </c>
      <c r="I22" s="14"/>
    </row>
    <row r="23" spans="1:9" x14ac:dyDescent="0.25">
      <c r="A23" s="5">
        <v>47291</v>
      </c>
      <c r="B23" s="7">
        <v>47291</v>
      </c>
      <c r="C23" s="8">
        <v>5046</v>
      </c>
      <c r="D23" s="9">
        <v>0</v>
      </c>
      <c r="E23" s="7">
        <v>47291</v>
      </c>
      <c r="F23" s="8">
        <v>5048</v>
      </c>
      <c r="G23" s="9">
        <v>0</v>
      </c>
      <c r="H23" s="9">
        <f t="shared" si="0"/>
        <v>3.9635354736424893E-4</v>
      </c>
      <c r="I23" s="14"/>
    </row>
    <row r="24" spans="1:9" x14ac:dyDescent="0.25">
      <c r="A24" s="5">
        <v>725882</v>
      </c>
      <c r="B24" s="7">
        <v>725882</v>
      </c>
      <c r="C24" s="8">
        <v>5774</v>
      </c>
      <c r="D24" s="9">
        <v>0</v>
      </c>
      <c r="E24" s="7">
        <v>725882</v>
      </c>
      <c r="F24" s="8">
        <v>6751</v>
      </c>
      <c r="G24" s="9">
        <v>0</v>
      </c>
      <c r="H24" s="9">
        <f t="shared" si="0"/>
        <v>0.16920678905438172</v>
      </c>
      <c r="I24" s="14"/>
    </row>
    <row r="25" spans="1:9" x14ac:dyDescent="0.25">
      <c r="A25" s="5">
        <v>728154</v>
      </c>
      <c r="B25" s="7">
        <v>728154</v>
      </c>
      <c r="C25" s="8">
        <v>4461</v>
      </c>
      <c r="D25" s="9">
        <v>0</v>
      </c>
      <c r="E25" s="7">
        <v>727154</v>
      </c>
      <c r="F25" s="8">
        <v>5548</v>
      </c>
      <c r="G25" s="9">
        <v>0.16666666666666699</v>
      </c>
      <c r="H25" s="9">
        <f t="shared" si="0"/>
        <v>0.24366733916162295</v>
      </c>
      <c r="I25" s="14"/>
    </row>
    <row r="26" spans="1:9" x14ac:dyDescent="0.25">
      <c r="A26" s="5">
        <v>88421</v>
      </c>
      <c r="B26" s="7">
        <v>88421</v>
      </c>
      <c r="C26" s="8">
        <v>5263</v>
      </c>
      <c r="D26" s="9">
        <v>0</v>
      </c>
      <c r="E26" s="7">
        <v>88421</v>
      </c>
      <c r="F26" s="8">
        <v>4264</v>
      </c>
      <c r="G26" s="9">
        <v>0</v>
      </c>
      <c r="H26" s="9">
        <f t="shared" si="0"/>
        <v>-0.18981569447083413</v>
      </c>
      <c r="I26" s="14"/>
    </row>
    <row r="27" spans="1:9" x14ac:dyDescent="0.25">
      <c r="A27" s="5" t="s">
        <v>3</v>
      </c>
      <c r="B27" s="7" t="s">
        <v>3</v>
      </c>
      <c r="C27" s="8">
        <v>5664</v>
      </c>
      <c r="D27" s="9">
        <v>0</v>
      </c>
      <c r="E27" s="7" t="s">
        <v>3</v>
      </c>
      <c r="F27" s="8">
        <v>6177</v>
      </c>
      <c r="G27" s="9">
        <v>0</v>
      </c>
      <c r="H27" s="9">
        <f t="shared" si="0"/>
        <v>9.0572033898305079E-2</v>
      </c>
      <c r="I27" s="14"/>
    </row>
    <row r="28" spans="1:9" x14ac:dyDescent="0.25">
      <c r="A28" s="5">
        <v>20095</v>
      </c>
      <c r="B28" s="7">
        <v>20095</v>
      </c>
      <c r="C28" s="8">
        <v>4461</v>
      </c>
      <c r="D28" s="9">
        <v>0</v>
      </c>
      <c r="E28" s="7">
        <v>20095</v>
      </c>
      <c r="F28" s="8">
        <v>6356</v>
      </c>
      <c r="G28" s="9">
        <v>0</v>
      </c>
      <c r="H28" s="9">
        <f t="shared" si="0"/>
        <v>0.42479264738847794</v>
      </c>
      <c r="I28" s="14"/>
    </row>
    <row r="29" spans="1:9" x14ac:dyDescent="0.25">
      <c r="A29" s="5">
        <v>846291</v>
      </c>
      <c r="B29" s="7">
        <v>856291</v>
      </c>
      <c r="C29" s="8">
        <v>4692</v>
      </c>
      <c r="D29" s="9">
        <v>0.16666666666666699</v>
      </c>
      <c r="E29" s="7">
        <v>846291</v>
      </c>
      <c r="F29" s="8">
        <v>5826</v>
      </c>
      <c r="G29" s="9">
        <v>0</v>
      </c>
      <c r="H29" s="9">
        <f t="shared" si="0"/>
        <v>0.24168797953964194</v>
      </c>
      <c r="I29" s="14"/>
    </row>
    <row r="30" spans="1:9" x14ac:dyDescent="0.25">
      <c r="A30" s="5">
        <v>992277</v>
      </c>
      <c r="B30" s="7">
        <v>992277</v>
      </c>
      <c r="C30" s="8">
        <v>3426</v>
      </c>
      <c r="D30" s="9">
        <v>0</v>
      </c>
      <c r="E30" s="7">
        <v>992277</v>
      </c>
      <c r="F30" s="8">
        <v>4818</v>
      </c>
      <c r="G30" s="9">
        <v>0</v>
      </c>
      <c r="H30" s="9">
        <f t="shared" si="0"/>
        <v>0.40630472854640981</v>
      </c>
      <c r="I30" s="14"/>
    </row>
    <row r="31" spans="1:9" x14ac:dyDescent="0.25">
      <c r="A31" s="5">
        <v>74921</v>
      </c>
      <c r="B31" s="7">
        <v>75921</v>
      </c>
      <c r="C31" s="8">
        <v>4548</v>
      </c>
      <c r="D31" s="9">
        <v>0.2</v>
      </c>
      <c r="E31" s="7">
        <v>74921</v>
      </c>
      <c r="F31" s="8">
        <v>4646</v>
      </c>
      <c r="G31" s="9">
        <v>0</v>
      </c>
      <c r="H31" s="9">
        <f t="shared" si="0"/>
        <v>2.1547933157431837E-2</v>
      </c>
      <c r="I31" s="14"/>
    </row>
    <row r="32" spans="1:9" ht="15.75" thickBot="1" x14ac:dyDescent="0.3">
      <c r="A32" s="5" t="s">
        <v>3</v>
      </c>
      <c r="B32" s="7" t="s">
        <v>3</v>
      </c>
      <c r="C32" s="8">
        <v>6749</v>
      </c>
      <c r="D32" s="9">
        <v>0</v>
      </c>
      <c r="E32" s="7" t="s">
        <v>5</v>
      </c>
      <c r="F32" s="8">
        <v>6748</v>
      </c>
      <c r="G32" s="9">
        <v>0.2</v>
      </c>
      <c r="H32" s="9">
        <f t="shared" si="0"/>
        <v>-1.481700992739665E-4</v>
      </c>
      <c r="I32" s="14"/>
    </row>
    <row r="33" spans="1:9" ht="15.75" thickBot="1" x14ac:dyDescent="0.3">
      <c r="A33" s="28" t="s">
        <v>8</v>
      </c>
      <c r="B33" s="28"/>
      <c r="C33" s="16">
        <f>SUM(C18:C32)/15</f>
        <v>5152.5333333333338</v>
      </c>
      <c r="D33" s="17">
        <f>SUM(D18:D32)</f>
        <v>1.133333333333334</v>
      </c>
      <c r="E33" s="18"/>
      <c r="F33" s="16">
        <f>SUM(F18:F32)/15</f>
        <v>5409.8</v>
      </c>
      <c r="G33" s="17">
        <f>SUM(G18:G32)</f>
        <v>1.8666666666666669</v>
      </c>
      <c r="H33" s="17">
        <f>SUM(H18:H32)</f>
        <v>0.86208567234697475</v>
      </c>
      <c r="I33" s="15">
        <f>(G33-D33)/D33</f>
        <v>0.64705882352941102</v>
      </c>
    </row>
    <row r="34" spans="1:9" x14ac:dyDescent="0.25">
      <c r="A34" s="5">
        <v>57031</v>
      </c>
      <c r="B34" s="7">
        <v>57031</v>
      </c>
      <c r="C34" s="8">
        <v>9868</v>
      </c>
      <c r="D34" s="9">
        <v>0</v>
      </c>
      <c r="E34" s="7">
        <v>57031</v>
      </c>
      <c r="F34" s="8">
        <v>16012</v>
      </c>
      <c r="G34" s="9">
        <v>0</v>
      </c>
      <c r="H34" s="9">
        <f>(F34-C34)/C34</f>
        <v>0.62261856505877589</v>
      </c>
      <c r="I34" s="14"/>
    </row>
    <row r="35" spans="1:9" x14ac:dyDescent="0.25">
      <c r="A35" s="5">
        <v>99643</v>
      </c>
      <c r="B35" s="7">
        <v>99642</v>
      </c>
      <c r="C35" s="8">
        <v>5783</v>
      </c>
      <c r="D35" s="19">
        <v>0.2</v>
      </c>
      <c r="E35" s="7">
        <v>99643</v>
      </c>
      <c r="F35" s="8">
        <v>6111</v>
      </c>
      <c r="G35" s="9">
        <v>0</v>
      </c>
      <c r="H35" s="9">
        <f t="shared" ref="H35:H96" si="1">(F35-C35)/C35</f>
        <v>5.671796645339789E-2</v>
      </c>
      <c r="I35" s="14"/>
    </row>
    <row r="36" spans="1:9" x14ac:dyDescent="0.25">
      <c r="A36" s="5">
        <v>620457</v>
      </c>
      <c r="B36" s="7">
        <v>620457</v>
      </c>
      <c r="C36" s="8">
        <v>9443</v>
      </c>
      <c r="D36" s="9">
        <v>0</v>
      </c>
      <c r="E36" s="7">
        <v>620457</v>
      </c>
      <c r="F36" s="8">
        <v>8050</v>
      </c>
      <c r="G36" s="9">
        <v>0</v>
      </c>
      <c r="H36" s="9">
        <f t="shared" si="1"/>
        <v>-0.1475166790214974</v>
      </c>
      <c r="I36" s="14"/>
    </row>
    <row r="37" spans="1:9" x14ac:dyDescent="0.25">
      <c r="A37" s="5">
        <v>29740</v>
      </c>
      <c r="B37" s="7">
        <v>29740</v>
      </c>
      <c r="C37" s="8">
        <v>5974</v>
      </c>
      <c r="D37" s="9">
        <v>0</v>
      </c>
      <c r="E37" s="7">
        <v>29740</v>
      </c>
      <c r="F37" s="8">
        <v>6602</v>
      </c>
      <c r="G37" s="9">
        <v>0</v>
      </c>
      <c r="H37" s="9">
        <f t="shared" si="1"/>
        <v>0.10512219618346166</v>
      </c>
      <c r="I37" s="14"/>
    </row>
    <row r="38" spans="1:9" x14ac:dyDescent="0.25">
      <c r="A38" s="5">
        <v>384109</v>
      </c>
      <c r="B38" s="7">
        <v>38109</v>
      </c>
      <c r="C38" s="8">
        <v>5997</v>
      </c>
      <c r="D38" s="9">
        <v>0.16666666666666699</v>
      </c>
      <c r="E38" s="7">
        <v>384</v>
      </c>
      <c r="F38" s="8">
        <v>4303</v>
      </c>
      <c r="G38" s="9">
        <v>0.5</v>
      </c>
      <c r="H38" s="9">
        <f t="shared" si="1"/>
        <v>-0.28247457061864267</v>
      </c>
      <c r="I38" s="14"/>
    </row>
    <row r="39" spans="1:9" x14ac:dyDescent="0.25">
      <c r="A39" s="5">
        <v>47291</v>
      </c>
      <c r="B39" s="7">
        <v>47291</v>
      </c>
      <c r="C39" s="8">
        <v>6747</v>
      </c>
      <c r="D39" s="9">
        <v>0</v>
      </c>
      <c r="E39" s="7">
        <v>47291</v>
      </c>
      <c r="F39" s="8">
        <v>6994</v>
      </c>
      <c r="G39" s="9">
        <v>0</v>
      </c>
      <c r="H39" s="9">
        <f t="shared" si="1"/>
        <v>3.6608863198458574E-2</v>
      </c>
      <c r="I39" s="14"/>
    </row>
    <row r="40" spans="1:9" x14ac:dyDescent="0.25">
      <c r="A40" s="5">
        <v>725882</v>
      </c>
      <c r="B40" s="7">
        <v>725882</v>
      </c>
      <c r="C40" s="8">
        <v>6950</v>
      </c>
      <c r="D40" s="9">
        <v>0</v>
      </c>
      <c r="E40" s="7">
        <v>82487</v>
      </c>
      <c r="F40" s="8">
        <v>7669</v>
      </c>
      <c r="G40" s="9">
        <v>0.66666666666666674</v>
      </c>
      <c r="H40" s="9">
        <f t="shared" si="1"/>
        <v>0.10345323741007194</v>
      </c>
      <c r="I40" s="14"/>
    </row>
    <row r="41" spans="1:9" x14ac:dyDescent="0.25">
      <c r="A41" s="5">
        <v>728154</v>
      </c>
      <c r="B41" s="7">
        <v>728154</v>
      </c>
      <c r="C41" s="8">
        <v>7717</v>
      </c>
      <c r="D41" s="9">
        <v>0</v>
      </c>
      <c r="E41" s="7">
        <v>7271533</v>
      </c>
      <c r="F41" s="8">
        <v>10327</v>
      </c>
      <c r="G41" s="9">
        <v>0.5</v>
      </c>
      <c r="H41" s="9">
        <f t="shared" si="1"/>
        <v>0.33821433199429829</v>
      </c>
      <c r="I41" s="14"/>
    </row>
    <row r="42" spans="1:9" x14ac:dyDescent="0.25">
      <c r="A42" s="5">
        <v>88421</v>
      </c>
      <c r="B42" s="7">
        <v>88421</v>
      </c>
      <c r="C42" s="8">
        <v>4593</v>
      </c>
      <c r="D42" s="9">
        <v>0</v>
      </c>
      <c r="E42" s="7">
        <v>88421</v>
      </c>
      <c r="F42" s="8">
        <v>9456</v>
      </c>
      <c r="G42" s="9">
        <v>0</v>
      </c>
      <c r="H42" s="9">
        <f t="shared" si="1"/>
        <v>1.0587851077726975</v>
      </c>
      <c r="I42" s="14"/>
    </row>
    <row r="43" spans="1:9" x14ac:dyDescent="0.25">
      <c r="A43" s="5" t="s">
        <v>3</v>
      </c>
      <c r="B43" s="7" t="s">
        <v>3</v>
      </c>
      <c r="C43" s="8">
        <v>10325</v>
      </c>
      <c r="D43" s="9">
        <v>0</v>
      </c>
      <c r="E43" s="7" t="s">
        <v>3</v>
      </c>
      <c r="F43" s="8">
        <v>7711</v>
      </c>
      <c r="G43" s="9">
        <v>0</v>
      </c>
      <c r="H43" s="9">
        <f t="shared" si="1"/>
        <v>-0.25317191283292978</v>
      </c>
      <c r="I43" s="14"/>
    </row>
    <row r="44" spans="1:9" x14ac:dyDescent="0.25">
      <c r="A44" s="5">
        <v>20095</v>
      </c>
      <c r="B44" s="7">
        <v>20095</v>
      </c>
      <c r="C44" s="8">
        <v>4735</v>
      </c>
      <c r="D44" s="9">
        <v>0</v>
      </c>
      <c r="E44" s="7">
        <v>20095</v>
      </c>
      <c r="F44" s="8">
        <v>5443</v>
      </c>
      <c r="G44" s="9">
        <v>0</v>
      </c>
      <c r="H44" s="9">
        <f t="shared" si="1"/>
        <v>0.1495248152059134</v>
      </c>
      <c r="I44" s="14"/>
    </row>
    <row r="45" spans="1:9" x14ac:dyDescent="0.25">
      <c r="A45" s="5">
        <v>846291</v>
      </c>
      <c r="B45" s="7">
        <v>846291</v>
      </c>
      <c r="C45" s="8">
        <v>9867</v>
      </c>
      <c r="D45" s="9">
        <v>0</v>
      </c>
      <c r="E45" s="7">
        <v>846191</v>
      </c>
      <c r="F45" s="8">
        <v>8566</v>
      </c>
      <c r="G45" s="9">
        <v>0.16666666666666669</v>
      </c>
      <c r="H45" s="9">
        <f t="shared" si="1"/>
        <v>-0.13185365359278403</v>
      </c>
      <c r="I45" s="14"/>
    </row>
    <row r="46" spans="1:9" x14ac:dyDescent="0.25">
      <c r="A46" s="5">
        <v>992277</v>
      </c>
      <c r="B46" s="7">
        <v>992277</v>
      </c>
      <c r="C46" s="8">
        <v>5343</v>
      </c>
      <c r="D46" s="9">
        <v>0</v>
      </c>
      <c r="E46" s="7">
        <v>992168</v>
      </c>
      <c r="F46" s="8">
        <v>9684</v>
      </c>
      <c r="G46" s="9">
        <v>0.5</v>
      </c>
      <c r="H46" s="9">
        <f t="shared" si="1"/>
        <v>0.81246490735541832</v>
      </c>
      <c r="I46" s="14"/>
    </row>
    <row r="47" spans="1:9" x14ac:dyDescent="0.25">
      <c r="A47" s="5">
        <v>74921</v>
      </c>
      <c r="B47" s="7">
        <v>75921</v>
      </c>
      <c r="C47" s="8">
        <v>4995</v>
      </c>
      <c r="D47" s="9">
        <v>0.2</v>
      </c>
      <c r="E47" s="7">
        <v>74921</v>
      </c>
      <c r="F47" s="8">
        <v>8085</v>
      </c>
      <c r="G47" s="9">
        <v>0</v>
      </c>
      <c r="H47" s="9">
        <f t="shared" si="1"/>
        <v>0.61861861861861867</v>
      </c>
      <c r="I47" s="14"/>
    </row>
    <row r="48" spans="1:9" ht="15.75" thickBot="1" x14ac:dyDescent="0.3">
      <c r="A48" s="5" t="s">
        <v>3</v>
      </c>
      <c r="B48" s="7">
        <v>92946</v>
      </c>
      <c r="C48" s="8">
        <v>10342</v>
      </c>
      <c r="D48" s="9">
        <v>0.2</v>
      </c>
      <c r="E48" s="7">
        <v>92946</v>
      </c>
      <c r="F48" s="8">
        <v>7563</v>
      </c>
      <c r="G48" s="9">
        <v>0.2</v>
      </c>
      <c r="H48" s="9">
        <f t="shared" si="1"/>
        <v>-0.26871011409785339</v>
      </c>
      <c r="I48" s="14"/>
    </row>
    <row r="49" spans="1:9" ht="15.75" thickBot="1" x14ac:dyDescent="0.3">
      <c r="A49" s="28" t="s">
        <v>11</v>
      </c>
      <c r="B49" s="28"/>
      <c r="C49" s="20">
        <f>SUM(C34:C48)/15</f>
        <v>7245.2666666666664</v>
      </c>
      <c r="D49" s="17">
        <f>SUM(D34:D48)</f>
        <v>0.76666666666666705</v>
      </c>
      <c r="E49" s="21"/>
      <c r="F49" s="20">
        <f>SUM(F34:F48)/15</f>
        <v>8171.7333333333336</v>
      </c>
      <c r="G49" s="17">
        <f>SUM(G34:G48)</f>
        <v>2.5333333333333337</v>
      </c>
      <c r="H49" s="17">
        <f>SUM(H34:H48)</f>
        <v>2.8184016790874047</v>
      </c>
      <c r="I49" s="15">
        <f>(G49-D49)/D49</f>
        <v>2.3043478260869552</v>
      </c>
    </row>
    <row r="50" spans="1:9" x14ac:dyDescent="0.25">
      <c r="A50" s="5">
        <v>57031</v>
      </c>
      <c r="B50" s="7">
        <v>57041</v>
      </c>
      <c r="C50" s="8">
        <v>9416</v>
      </c>
      <c r="D50" s="9">
        <v>0.2</v>
      </c>
      <c r="E50" s="7">
        <v>56041</v>
      </c>
      <c r="F50" s="8">
        <v>5710</v>
      </c>
      <c r="G50" s="9">
        <v>0.4</v>
      </c>
      <c r="H50" s="9">
        <f t="shared" si="1"/>
        <v>-0.39358538657604081</v>
      </c>
      <c r="I50" s="14"/>
    </row>
    <row r="51" spans="1:9" x14ac:dyDescent="0.25">
      <c r="A51" s="5">
        <v>99643</v>
      </c>
      <c r="B51" s="7">
        <v>99643</v>
      </c>
      <c r="C51" s="8">
        <v>4325</v>
      </c>
      <c r="D51" s="9">
        <v>0</v>
      </c>
      <c r="E51" s="7">
        <v>99643</v>
      </c>
      <c r="F51" s="8">
        <v>4623</v>
      </c>
      <c r="G51" s="9">
        <v>0</v>
      </c>
      <c r="H51" s="9">
        <f t="shared" si="1"/>
        <v>6.8901734104046236E-2</v>
      </c>
      <c r="I51" s="14"/>
    </row>
    <row r="52" spans="1:9" x14ac:dyDescent="0.25">
      <c r="A52" s="5">
        <v>620457</v>
      </c>
      <c r="B52" s="7">
        <v>620457</v>
      </c>
      <c r="C52" s="8">
        <v>6948</v>
      </c>
      <c r="D52" s="9">
        <v>0</v>
      </c>
      <c r="E52" s="7">
        <v>620457</v>
      </c>
      <c r="F52" s="8">
        <v>4241</v>
      </c>
      <c r="G52" s="9">
        <v>0</v>
      </c>
      <c r="H52" s="9">
        <f t="shared" si="1"/>
        <v>-0.38960852043753597</v>
      </c>
      <c r="I52" s="14"/>
    </row>
    <row r="53" spans="1:9" x14ac:dyDescent="0.25">
      <c r="A53" s="5">
        <v>29740</v>
      </c>
      <c r="B53" s="7">
        <v>29640</v>
      </c>
      <c r="C53" s="8">
        <v>6066</v>
      </c>
      <c r="D53" s="9">
        <v>0.2</v>
      </c>
      <c r="E53" s="7">
        <v>29740</v>
      </c>
      <c r="F53" s="8">
        <v>4056</v>
      </c>
      <c r="G53" s="9">
        <v>0</v>
      </c>
      <c r="H53" s="9">
        <f t="shared" si="1"/>
        <v>-0.33135509396636992</v>
      </c>
      <c r="I53" s="14"/>
    </row>
    <row r="54" spans="1:9" x14ac:dyDescent="0.25">
      <c r="A54" s="5">
        <v>384109</v>
      </c>
      <c r="B54" s="7">
        <v>384109</v>
      </c>
      <c r="C54" s="8">
        <v>6352</v>
      </c>
      <c r="D54" s="9">
        <v>0</v>
      </c>
      <c r="E54" s="7">
        <v>384109</v>
      </c>
      <c r="F54" s="8">
        <v>5458</v>
      </c>
      <c r="G54" s="9">
        <v>0</v>
      </c>
      <c r="H54" s="9">
        <f t="shared" si="1"/>
        <v>-0.14074307304785894</v>
      </c>
      <c r="I54" s="14"/>
    </row>
    <row r="55" spans="1:9" x14ac:dyDescent="0.25">
      <c r="A55" s="5">
        <v>47291</v>
      </c>
      <c r="B55" s="7">
        <v>47291</v>
      </c>
      <c r="C55" s="8">
        <v>5422</v>
      </c>
      <c r="D55" s="9">
        <v>0</v>
      </c>
      <c r="E55" s="7">
        <v>46291</v>
      </c>
      <c r="F55" s="8">
        <v>3705</v>
      </c>
      <c r="G55" s="9">
        <v>0.2</v>
      </c>
      <c r="H55" s="9">
        <f t="shared" si="1"/>
        <v>-0.31667281445960899</v>
      </c>
      <c r="I55" s="14"/>
    </row>
    <row r="56" spans="1:9" x14ac:dyDescent="0.25">
      <c r="A56" s="5">
        <v>725882</v>
      </c>
      <c r="B56" s="7">
        <v>725882</v>
      </c>
      <c r="C56" s="8">
        <v>5294</v>
      </c>
      <c r="D56" s="9">
        <v>0</v>
      </c>
      <c r="E56" s="7">
        <v>725882</v>
      </c>
      <c r="F56" s="8">
        <v>6684</v>
      </c>
      <c r="G56" s="9">
        <v>0</v>
      </c>
      <c r="H56" s="9">
        <f t="shared" si="1"/>
        <v>0.26256139025311676</v>
      </c>
      <c r="I56" s="14"/>
    </row>
    <row r="57" spans="1:9" x14ac:dyDescent="0.25">
      <c r="A57" s="5">
        <v>728154</v>
      </c>
      <c r="B57" s="7">
        <v>728154</v>
      </c>
      <c r="C57" s="8">
        <v>5324</v>
      </c>
      <c r="D57" s="9">
        <v>0</v>
      </c>
      <c r="E57" s="7">
        <v>728154</v>
      </c>
      <c r="F57" s="8">
        <v>5023</v>
      </c>
      <c r="G57" s="9">
        <v>0</v>
      </c>
      <c r="H57" s="9">
        <f t="shared" si="1"/>
        <v>-5.6536438767843727E-2</v>
      </c>
      <c r="I57" s="14"/>
    </row>
    <row r="58" spans="1:9" x14ac:dyDescent="0.25">
      <c r="A58" s="5">
        <v>88421</v>
      </c>
      <c r="B58" s="7">
        <v>88421</v>
      </c>
      <c r="C58" s="8">
        <v>3692</v>
      </c>
      <c r="D58" s="9">
        <v>0</v>
      </c>
      <c r="E58" s="7">
        <v>88421</v>
      </c>
      <c r="F58" s="8">
        <v>3567</v>
      </c>
      <c r="G58" s="9">
        <v>0</v>
      </c>
      <c r="H58" s="9">
        <f t="shared" si="1"/>
        <v>-3.3856988082340195E-2</v>
      </c>
      <c r="I58" s="14"/>
    </row>
    <row r="59" spans="1:9" x14ac:dyDescent="0.25">
      <c r="A59" s="5" t="s">
        <v>3</v>
      </c>
      <c r="B59" s="7" t="s">
        <v>9</v>
      </c>
      <c r="C59" s="8">
        <v>5127</v>
      </c>
      <c r="D59" s="9">
        <v>0.4</v>
      </c>
      <c r="E59" s="7" t="s">
        <v>3</v>
      </c>
      <c r="F59" s="8">
        <v>3811</v>
      </c>
      <c r="G59" s="9">
        <v>0</v>
      </c>
      <c r="H59" s="9">
        <f t="shared" si="1"/>
        <v>-0.25668031987517065</v>
      </c>
      <c r="I59" s="14"/>
    </row>
    <row r="60" spans="1:9" x14ac:dyDescent="0.25">
      <c r="A60" s="5">
        <v>20095</v>
      </c>
      <c r="B60" s="7">
        <v>20095</v>
      </c>
      <c r="C60" s="8">
        <v>4211</v>
      </c>
      <c r="D60" s="9">
        <v>0</v>
      </c>
      <c r="E60" s="7">
        <v>20095</v>
      </c>
      <c r="F60" s="8">
        <v>3305</v>
      </c>
      <c r="G60" s="9">
        <v>0</v>
      </c>
      <c r="H60" s="9">
        <f t="shared" si="1"/>
        <v>-0.21515079553550226</v>
      </c>
      <c r="I60" s="14"/>
    </row>
    <row r="61" spans="1:9" x14ac:dyDescent="0.25">
      <c r="A61" s="5">
        <v>846291</v>
      </c>
      <c r="B61" s="7">
        <v>846291</v>
      </c>
      <c r="C61" s="8">
        <v>7062</v>
      </c>
      <c r="D61" s="9">
        <v>0</v>
      </c>
      <c r="E61" s="7">
        <v>8462190</v>
      </c>
      <c r="F61" s="8">
        <v>5911</v>
      </c>
      <c r="G61" s="9">
        <f>3/6</f>
        <v>0.5</v>
      </c>
      <c r="H61" s="9">
        <f t="shared" si="1"/>
        <v>-0.16298499008779382</v>
      </c>
      <c r="I61" s="14"/>
    </row>
    <row r="62" spans="1:9" x14ac:dyDescent="0.25">
      <c r="A62" s="5">
        <v>992277</v>
      </c>
      <c r="B62" s="7">
        <v>992277</v>
      </c>
      <c r="C62" s="8">
        <v>5612</v>
      </c>
      <c r="D62" s="9">
        <v>0</v>
      </c>
      <c r="E62" s="7">
        <v>992277</v>
      </c>
      <c r="F62" s="8">
        <v>4590</v>
      </c>
      <c r="G62" s="9">
        <v>0</v>
      </c>
      <c r="H62" s="9">
        <f t="shared" si="1"/>
        <v>-0.18210976478973628</v>
      </c>
      <c r="I62" s="14"/>
    </row>
    <row r="63" spans="1:9" x14ac:dyDescent="0.25">
      <c r="A63" s="5">
        <v>74921</v>
      </c>
      <c r="B63" s="7">
        <v>74921</v>
      </c>
      <c r="C63" s="8">
        <v>5029</v>
      </c>
      <c r="D63" s="9">
        <v>0</v>
      </c>
      <c r="E63" s="7">
        <v>74921</v>
      </c>
      <c r="F63" s="8">
        <v>7597</v>
      </c>
      <c r="G63" s="9">
        <v>0</v>
      </c>
      <c r="H63" s="9">
        <f t="shared" si="1"/>
        <v>0.51063829787234039</v>
      </c>
      <c r="I63" s="14"/>
    </row>
    <row r="64" spans="1:9" ht="15.75" thickBot="1" x14ac:dyDescent="0.3">
      <c r="A64" s="5" t="s">
        <v>3</v>
      </c>
      <c r="B64" s="7" t="s">
        <v>3</v>
      </c>
      <c r="C64" s="8">
        <v>5811</v>
      </c>
      <c r="D64" s="9">
        <v>0</v>
      </c>
      <c r="E64" s="7" t="s">
        <v>3</v>
      </c>
      <c r="F64" s="8">
        <v>4407</v>
      </c>
      <c r="G64" s="9">
        <v>0</v>
      </c>
      <c r="H64" s="9">
        <f t="shared" si="1"/>
        <v>-0.24161073825503357</v>
      </c>
      <c r="I64" s="14"/>
    </row>
    <row r="65" spans="1:9" ht="15.75" thickBot="1" x14ac:dyDescent="0.3">
      <c r="A65" s="28" t="s">
        <v>12</v>
      </c>
      <c r="B65" s="28"/>
      <c r="C65" s="22">
        <f>SUM(C50:C64)/15</f>
        <v>5712.7333333333336</v>
      </c>
      <c r="D65" s="17">
        <f>SUM(D50:D64)</f>
        <v>0.8</v>
      </c>
      <c r="E65" s="21"/>
      <c r="F65" s="20">
        <f>SUM(F50:F64)/15</f>
        <v>4845.8666666666668</v>
      </c>
      <c r="G65" s="17">
        <f>SUM(G50:G64)</f>
        <v>1.1000000000000001</v>
      </c>
      <c r="H65" s="17">
        <f>SUM(H50:H64)</f>
        <v>-1.878793501651332</v>
      </c>
      <c r="I65" s="15">
        <f>(G65-D65)/D65</f>
        <v>0.37500000000000006</v>
      </c>
    </row>
    <row r="66" spans="1:9" x14ac:dyDescent="0.25">
      <c r="A66" s="5">
        <v>57031</v>
      </c>
      <c r="B66" s="7">
        <v>57031</v>
      </c>
      <c r="C66" s="8">
        <v>4549</v>
      </c>
      <c r="D66" s="9">
        <v>0</v>
      </c>
      <c r="E66" s="7">
        <v>57041</v>
      </c>
      <c r="F66" s="8">
        <v>13770</v>
      </c>
      <c r="G66" s="9">
        <v>0.2</v>
      </c>
      <c r="H66" s="9">
        <f t="shared" si="1"/>
        <v>2.0270389096504728</v>
      </c>
      <c r="I66" s="14"/>
    </row>
    <row r="67" spans="1:9" x14ac:dyDescent="0.25">
      <c r="A67" s="5">
        <v>99643</v>
      </c>
      <c r="B67" s="7">
        <v>99643</v>
      </c>
      <c r="C67" s="8">
        <v>3273</v>
      </c>
      <c r="D67" s="9">
        <v>0</v>
      </c>
      <c r="E67" s="7">
        <v>99643</v>
      </c>
      <c r="F67" s="8">
        <v>5377</v>
      </c>
      <c r="G67" s="9">
        <v>0</v>
      </c>
      <c r="H67" s="9">
        <f t="shared" si="1"/>
        <v>0.64283531927894899</v>
      </c>
      <c r="I67" s="14"/>
    </row>
    <row r="68" spans="1:9" x14ac:dyDescent="0.25">
      <c r="A68" s="5">
        <v>620457</v>
      </c>
      <c r="B68" s="7">
        <v>620457</v>
      </c>
      <c r="C68" s="8">
        <v>5994</v>
      </c>
      <c r="D68" s="9">
        <v>0</v>
      </c>
      <c r="E68" s="7">
        <v>62357</v>
      </c>
      <c r="F68" s="8">
        <v>9948</v>
      </c>
      <c r="G68" s="9">
        <v>0.33333333333333337</v>
      </c>
      <c r="H68" s="9">
        <f t="shared" si="1"/>
        <v>0.65965965965965967</v>
      </c>
      <c r="I68" s="14"/>
    </row>
    <row r="69" spans="1:9" x14ac:dyDescent="0.25">
      <c r="A69" s="5">
        <v>29740</v>
      </c>
      <c r="B69" s="7">
        <v>29740</v>
      </c>
      <c r="C69" s="8">
        <v>4324</v>
      </c>
      <c r="D69" s="9">
        <v>0</v>
      </c>
      <c r="E69" s="7">
        <v>29740</v>
      </c>
      <c r="F69" s="8">
        <v>4495</v>
      </c>
      <c r="G69" s="9">
        <v>0</v>
      </c>
      <c r="H69" s="9">
        <f t="shared" si="1"/>
        <v>3.9546716003700279E-2</v>
      </c>
      <c r="I69" s="14"/>
    </row>
    <row r="70" spans="1:9" x14ac:dyDescent="0.25">
      <c r="A70" s="5">
        <v>384109</v>
      </c>
      <c r="B70" s="7">
        <v>384109</v>
      </c>
      <c r="C70" s="8">
        <v>4609</v>
      </c>
      <c r="D70" s="9">
        <v>0</v>
      </c>
      <c r="E70" s="7">
        <v>384109</v>
      </c>
      <c r="F70" s="8">
        <v>4624</v>
      </c>
      <c r="G70" s="9">
        <v>0</v>
      </c>
      <c r="H70" s="9">
        <f t="shared" si="1"/>
        <v>3.2545020611846388E-3</v>
      </c>
      <c r="I70" s="14"/>
    </row>
    <row r="71" spans="1:9" x14ac:dyDescent="0.25">
      <c r="A71" s="5">
        <v>47291</v>
      </c>
      <c r="B71" s="7">
        <v>47291</v>
      </c>
      <c r="C71" s="8">
        <v>3990</v>
      </c>
      <c r="D71" s="9">
        <v>0</v>
      </c>
      <c r="E71" s="7">
        <v>46291</v>
      </c>
      <c r="F71" s="8">
        <v>5106</v>
      </c>
      <c r="G71" s="9">
        <v>0</v>
      </c>
      <c r="H71" s="9">
        <f t="shared" si="1"/>
        <v>0.27969924812030073</v>
      </c>
      <c r="I71" s="14"/>
    </row>
    <row r="72" spans="1:9" x14ac:dyDescent="0.25">
      <c r="A72" s="5">
        <v>725882</v>
      </c>
      <c r="B72" s="7">
        <v>725882</v>
      </c>
      <c r="C72" s="8">
        <v>4557</v>
      </c>
      <c r="D72" s="9">
        <v>0</v>
      </c>
      <c r="E72" s="7">
        <v>724872</v>
      </c>
      <c r="F72" s="8">
        <v>4561</v>
      </c>
      <c r="G72" s="9">
        <v>0.33333333333333337</v>
      </c>
      <c r="H72" s="9">
        <f t="shared" si="1"/>
        <v>8.7777046302391928E-4</v>
      </c>
      <c r="I72" s="14"/>
    </row>
    <row r="73" spans="1:9" x14ac:dyDescent="0.25">
      <c r="A73" s="5">
        <v>728154</v>
      </c>
      <c r="B73" s="7">
        <v>728154</v>
      </c>
      <c r="C73" s="8">
        <v>4292</v>
      </c>
      <c r="D73" s="9">
        <v>0</v>
      </c>
      <c r="E73" s="7">
        <v>738155</v>
      </c>
      <c r="F73" s="8">
        <v>6006</v>
      </c>
      <c r="G73" s="9">
        <v>0.33333333333333337</v>
      </c>
      <c r="H73" s="9">
        <f t="shared" si="1"/>
        <v>0.39934762348555453</v>
      </c>
      <c r="I73" s="14"/>
    </row>
    <row r="74" spans="1:9" x14ac:dyDescent="0.25">
      <c r="A74" s="5">
        <v>88421</v>
      </c>
      <c r="B74" s="7">
        <v>88421</v>
      </c>
      <c r="C74" s="8">
        <v>3204</v>
      </c>
      <c r="D74" s="9">
        <v>0</v>
      </c>
      <c r="E74" s="7">
        <v>88421</v>
      </c>
      <c r="F74" s="8">
        <v>4205</v>
      </c>
      <c r="G74" s="9">
        <v>0</v>
      </c>
      <c r="H74" s="9">
        <f t="shared" si="1"/>
        <v>0.31242197253433207</v>
      </c>
      <c r="I74" s="14"/>
    </row>
    <row r="75" spans="1:9" x14ac:dyDescent="0.25">
      <c r="A75" s="5" t="s">
        <v>3</v>
      </c>
      <c r="B75" s="7" t="s">
        <v>3</v>
      </c>
      <c r="C75" s="8">
        <v>3791</v>
      </c>
      <c r="D75" s="9">
        <v>0</v>
      </c>
      <c r="E75" s="7" t="s">
        <v>15</v>
      </c>
      <c r="F75" s="8">
        <v>4608</v>
      </c>
      <c r="G75" s="9">
        <v>0.2</v>
      </c>
      <c r="H75" s="9">
        <f t="shared" si="1"/>
        <v>0.21551041941440252</v>
      </c>
      <c r="I75" s="14"/>
    </row>
    <row r="76" spans="1:9" x14ac:dyDescent="0.25">
      <c r="A76" s="5">
        <v>20095</v>
      </c>
      <c r="B76" s="7">
        <v>20095</v>
      </c>
      <c r="C76" s="8">
        <v>3808</v>
      </c>
      <c r="D76" s="9">
        <v>0</v>
      </c>
      <c r="E76" s="7">
        <v>30095</v>
      </c>
      <c r="F76" s="8">
        <v>5626</v>
      </c>
      <c r="G76" s="9">
        <v>0.2</v>
      </c>
      <c r="H76" s="9">
        <f t="shared" si="1"/>
        <v>0.47741596638655465</v>
      </c>
      <c r="I76" s="14"/>
    </row>
    <row r="77" spans="1:9" x14ac:dyDescent="0.25">
      <c r="A77" s="5">
        <v>846291</v>
      </c>
      <c r="B77" s="7">
        <v>846291</v>
      </c>
      <c r="C77" s="8">
        <v>3872</v>
      </c>
      <c r="D77" s="9">
        <v>0</v>
      </c>
      <c r="E77" s="7">
        <v>846281</v>
      </c>
      <c r="F77" s="8">
        <v>6580</v>
      </c>
      <c r="G77" s="9">
        <v>0.16666666666666669</v>
      </c>
      <c r="H77" s="9">
        <f t="shared" si="1"/>
        <v>0.69938016528925617</v>
      </c>
      <c r="I77" s="14"/>
    </row>
    <row r="78" spans="1:9" x14ac:dyDescent="0.25">
      <c r="A78" s="5">
        <v>992277</v>
      </c>
      <c r="B78" s="7">
        <v>992277</v>
      </c>
      <c r="C78" s="8">
        <v>3440</v>
      </c>
      <c r="D78" s="9">
        <v>0</v>
      </c>
      <c r="E78" s="7">
        <v>992277</v>
      </c>
      <c r="F78" s="8">
        <v>3906</v>
      </c>
      <c r="G78" s="9">
        <v>0</v>
      </c>
      <c r="H78" s="9">
        <f t="shared" si="1"/>
        <v>0.13546511627906976</v>
      </c>
      <c r="I78" s="14"/>
    </row>
    <row r="79" spans="1:9" x14ac:dyDescent="0.25">
      <c r="A79" s="5">
        <v>74921</v>
      </c>
      <c r="B79" s="7">
        <v>74921</v>
      </c>
      <c r="C79" s="8">
        <v>3576</v>
      </c>
      <c r="D79" s="9">
        <v>0</v>
      </c>
      <c r="E79" s="7">
        <v>74921</v>
      </c>
      <c r="F79" s="8">
        <v>5276</v>
      </c>
      <c r="G79" s="9">
        <v>0</v>
      </c>
      <c r="H79" s="9">
        <f t="shared" si="1"/>
        <v>0.47539149888143178</v>
      </c>
      <c r="I79" s="14"/>
    </row>
    <row r="80" spans="1:9" ht="15.75" thickBot="1" x14ac:dyDescent="0.3">
      <c r="A80" s="5" t="s">
        <v>3</v>
      </c>
      <c r="B80" s="7" t="s">
        <v>3</v>
      </c>
      <c r="C80" s="8">
        <v>4272</v>
      </c>
      <c r="D80" s="9">
        <v>0</v>
      </c>
      <c r="E80" s="7" t="s">
        <v>3</v>
      </c>
      <c r="F80" s="8">
        <v>4591</v>
      </c>
      <c r="G80" s="9">
        <v>0</v>
      </c>
      <c r="H80" s="9">
        <f t="shared" si="1"/>
        <v>7.4672284644194759E-2</v>
      </c>
      <c r="I80" s="14"/>
    </row>
    <row r="81" spans="1:9" ht="15.75" thickBot="1" x14ac:dyDescent="0.3">
      <c r="A81" s="28" t="s">
        <v>13</v>
      </c>
      <c r="B81" s="28"/>
      <c r="C81" s="20"/>
      <c r="D81" s="17">
        <f>SUM(D66:D80)</f>
        <v>0</v>
      </c>
      <c r="E81" s="21"/>
      <c r="F81" s="20"/>
      <c r="G81" s="17">
        <f>SUM(G66:G80)</f>
        <v>1.7666666666666668</v>
      </c>
      <c r="H81" s="17">
        <f>SUM(H66:H80)</f>
        <v>6.4425171721520869</v>
      </c>
      <c r="I81" s="15">
        <f>G81-D81</f>
        <v>1.7666666666666668</v>
      </c>
    </row>
    <row r="82" spans="1:9" x14ac:dyDescent="0.25">
      <c r="A82" s="5">
        <v>57031</v>
      </c>
      <c r="B82" s="7">
        <v>57031</v>
      </c>
      <c r="C82" s="8">
        <v>4726</v>
      </c>
      <c r="D82" s="9">
        <v>0</v>
      </c>
      <c r="E82" s="7">
        <v>57031</v>
      </c>
      <c r="F82" s="8">
        <v>5826</v>
      </c>
      <c r="G82" s="9">
        <v>0</v>
      </c>
      <c r="H82" s="9">
        <f t="shared" si="1"/>
        <v>0.23275497249259416</v>
      </c>
      <c r="I82" s="14"/>
    </row>
    <row r="83" spans="1:9" x14ac:dyDescent="0.25">
      <c r="A83" s="5">
        <v>99643</v>
      </c>
      <c r="B83" s="7">
        <v>99643</v>
      </c>
      <c r="C83" s="8">
        <v>4692</v>
      </c>
      <c r="D83" s="9">
        <v>0</v>
      </c>
      <c r="E83" s="7">
        <v>99643</v>
      </c>
      <c r="F83" s="8">
        <v>4569</v>
      </c>
      <c r="G83" s="9">
        <v>0</v>
      </c>
      <c r="H83" s="9">
        <f t="shared" si="1"/>
        <v>-2.6214833759590793E-2</v>
      </c>
      <c r="I83" s="14"/>
    </row>
    <row r="84" spans="1:9" x14ac:dyDescent="0.25">
      <c r="A84" s="5">
        <v>620457</v>
      </c>
      <c r="B84" s="7">
        <v>620457</v>
      </c>
      <c r="C84" s="8">
        <v>5644</v>
      </c>
      <c r="D84" s="9">
        <v>0</v>
      </c>
      <c r="E84" s="7">
        <v>620457</v>
      </c>
      <c r="F84" s="8">
        <v>5176</v>
      </c>
      <c r="G84" s="9">
        <v>0</v>
      </c>
      <c r="H84" s="9">
        <f t="shared" si="1"/>
        <v>-8.2919914953933374E-2</v>
      </c>
      <c r="I84" s="14"/>
    </row>
    <row r="85" spans="1:9" x14ac:dyDescent="0.25">
      <c r="A85" s="5">
        <v>29740</v>
      </c>
      <c r="B85" s="7">
        <v>29740</v>
      </c>
      <c r="C85" s="8">
        <v>5745</v>
      </c>
      <c r="D85" s="9">
        <v>0</v>
      </c>
      <c r="E85" s="7">
        <v>29740</v>
      </c>
      <c r="F85" s="8">
        <v>8360</v>
      </c>
      <c r="G85" s="9">
        <v>0</v>
      </c>
      <c r="H85" s="9">
        <f t="shared" si="1"/>
        <v>0.45517841601392517</v>
      </c>
      <c r="I85" s="14"/>
    </row>
    <row r="86" spans="1:9" x14ac:dyDescent="0.25">
      <c r="A86" s="5">
        <v>384109</v>
      </c>
      <c r="B86" s="7">
        <v>384109</v>
      </c>
      <c r="C86" s="8">
        <v>7234</v>
      </c>
      <c r="D86" s="9">
        <v>0</v>
      </c>
      <c r="E86" s="7">
        <v>381409</v>
      </c>
      <c r="F86" s="8">
        <v>6525</v>
      </c>
      <c r="G86" s="9">
        <v>0</v>
      </c>
      <c r="H86" s="9">
        <f t="shared" si="1"/>
        <v>-9.8009400055294446E-2</v>
      </c>
      <c r="I86" s="14"/>
    </row>
    <row r="87" spans="1:9" x14ac:dyDescent="0.25">
      <c r="A87" s="5">
        <v>47291</v>
      </c>
      <c r="B87" s="7">
        <v>46291</v>
      </c>
      <c r="C87" s="8">
        <v>4923</v>
      </c>
      <c r="D87" s="9">
        <v>0.2</v>
      </c>
      <c r="E87" s="7">
        <v>47291</v>
      </c>
      <c r="F87" s="8">
        <v>5307</v>
      </c>
      <c r="G87" s="9">
        <v>0</v>
      </c>
      <c r="H87" s="9">
        <f t="shared" si="1"/>
        <v>7.8001218769043271E-2</v>
      </c>
      <c r="I87" s="14"/>
    </row>
    <row r="88" spans="1:9" x14ac:dyDescent="0.25">
      <c r="A88" s="5">
        <v>725882</v>
      </c>
      <c r="B88" s="7">
        <v>725882</v>
      </c>
      <c r="C88" s="8">
        <v>5312</v>
      </c>
      <c r="D88" s="9">
        <v>0</v>
      </c>
      <c r="E88" s="7">
        <v>725882</v>
      </c>
      <c r="F88" s="8">
        <v>4670</v>
      </c>
      <c r="G88" s="9">
        <v>0</v>
      </c>
      <c r="H88" s="9">
        <f t="shared" si="1"/>
        <v>-0.12085843373493976</v>
      </c>
      <c r="I88" s="14"/>
    </row>
    <row r="89" spans="1:9" x14ac:dyDescent="0.25">
      <c r="A89" s="5">
        <v>728154</v>
      </c>
      <c r="B89" s="7">
        <v>721854</v>
      </c>
      <c r="C89" s="8">
        <v>6396</v>
      </c>
      <c r="D89" s="9">
        <v>0.33333333333333298</v>
      </c>
      <c r="E89" s="7">
        <v>721915</v>
      </c>
      <c r="F89" s="8">
        <v>6811</v>
      </c>
      <c r="G89" s="9">
        <v>0.83333333333333326</v>
      </c>
      <c r="H89" s="9">
        <f t="shared" si="1"/>
        <v>6.4884302689180731E-2</v>
      </c>
      <c r="I89" s="14"/>
    </row>
    <row r="90" spans="1:9" x14ac:dyDescent="0.25">
      <c r="A90" s="5">
        <v>88421</v>
      </c>
      <c r="B90" s="7">
        <v>88421</v>
      </c>
      <c r="C90" s="8">
        <v>5628</v>
      </c>
      <c r="D90" s="9">
        <v>0</v>
      </c>
      <c r="E90" s="7">
        <v>77421</v>
      </c>
      <c r="F90" s="8">
        <v>7778</v>
      </c>
      <c r="G90" s="9">
        <v>0.4</v>
      </c>
      <c r="H90" s="9">
        <f t="shared" si="1"/>
        <v>0.38201847903340441</v>
      </c>
      <c r="I90" s="14"/>
    </row>
    <row r="91" spans="1:9" x14ac:dyDescent="0.25">
      <c r="A91" s="5" t="s">
        <v>3</v>
      </c>
      <c r="B91" s="7" t="s">
        <v>3</v>
      </c>
      <c r="C91" s="8">
        <v>4011</v>
      </c>
      <c r="D91" s="9">
        <v>0</v>
      </c>
      <c r="E91" s="7" t="s">
        <v>16</v>
      </c>
      <c r="F91" s="8">
        <v>7911</v>
      </c>
      <c r="G91" s="9">
        <v>0.2</v>
      </c>
      <c r="H91" s="9">
        <f t="shared" si="1"/>
        <v>0.97232610321615554</v>
      </c>
      <c r="I91" s="14"/>
    </row>
    <row r="92" spans="1:9" x14ac:dyDescent="0.25">
      <c r="A92" s="5">
        <v>20095</v>
      </c>
      <c r="B92" s="7">
        <v>20095</v>
      </c>
      <c r="C92" s="8">
        <v>4374</v>
      </c>
      <c r="D92" s="9">
        <v>0</v>
      </c>
      <c r="E92" s="7">
        <v>20095</v>
      </c>
      <c r="F92" s="8">
        <v>4707</v>
      </c>
      <c r="G92" s="9">
        <v>0</v>
      </c>
      <c r="H92" s="9">
        <f t="shared" si="1"/>
        <v>7.6131687242798354E-2</v>
      </c>
      <c r="I92" s="14"/>
    </row>
    <row r="93" spans="1:9" x14ac:dyDescent="0.25">
      <c r="A93" s="5">
        <v>846291</v>
      </c>
      <c r="B93" s="7">
        <v>846219</v>
      </c>
      <c r="C93" s="8">
        <v>7400</v>
      </c>
      <c r="D93" s="9">
        <v>0</v>
      </c>
      <c r="E93" s="7">
        <v>84612</v>
      </c>
      <c r="F93" s="8">
        <v>7745</v>
      </c>
      <c r="G93" s="9">
        <v>0.3</v>
      </c>
      <c r="H93" s="9">
        <f t="shared" si="1"/>
        <v>4.6621621621621624E-2</v>
      </c>
      <c r="I93" s="14"/>
    </row>
    <row r="94" spans="1:9" x14ac:dyDescent="0.25">
      <c r="A94" s="5">
        <v>992277</v>
      </c>
      <c r="B94" s="7">
        <v>992277</v>
      </c>
      <c r="C94" s="8">
        <v>3924</v>
      </c>
      <c r="D94" s="9">
        <v>0</v>
      </c>
      <c r="E94" s="7">
        <v>91277</v>
      </c>
      <c r="F94" s="8">
        <v>6760</v>
      </c>
      <c r="G94" s="9">
        <v>0.33333333333333337</v>
      </c>
      <c r="H94" s="9">
        <f t="shared" si="1"/>
        <v>0.72273190621814476</v>
      </c>
      <c r="I94" s="14"/>
    </row>
    <row r="95" spans="1:9" x14ac:dyDescent="0.25">
      <c r="A95" s="5">
        <v>74921</v>
      </c>
      <c r="B95" s="7">
        <v>74921</v>
      </c>
      <c r="C95" s="8">
        <v>5294</v>
      </c>
      <c r="D95" s="9">
        <v>0</v>
      </c>
      <c r="E95" s="7">
        <v>74921</v>
      </c>
      <c r="F95" s="8">
        <v>5966</v>
      </c>
      <c r="G95" s="9">
        <v>0</v>
      </c>
      <c r="H95" s="9">
        <f t="shared" si="1"/>
        <v>0.1269361541367586</v>
      </c>
      <c r="I95" s="14"/>
    </row>
    <row r="96" spans="1:9" ht="15.75" thickBot="1" x14ac:dyDescent="0.3">
      <c r="A96" s="5" t="s">
        <v>3</v>
      </c>
      <c r="B96" s="7" t="s">
        <v>10</v>
      </c>
      <c r="C96" s="8">
        <v>5927</v>
      </c>
      <c r="D96" s="9">
        <v>0.2</v>
      </c>
      <c r="E96" s="7" t="s">
        <v>17</v>
      </c>
      <c r="F96" s="8">
        <v>10347</v>
      </c>
      <c r="G96" s="9">
        <v>0.4</v>
      </c>
      <c r="H96" s="9">
        <f t="shared" si="1"/>
        <v>0.74573983465496874</v>
      </c>
      <c r="I96" s="14"/>
    </row>
    <row r="97" spans="1:9" ht="15.75" thickBot="1" x14ac:dyDescent="0.3">
      <c r="A97" s="23" t="s">
        <v>14</v>
      </c>
      <c r="B97" s="24"/>
      <c r="C97" s="22"/>
      <c r="D97" s="17">
        <f>SUM(D82:D96)</f>
        <v>0.73333333333333295</v>
      </c>
      <c r="E97" s="18"/>
      <c r="F97" s="20"/>
      <c r="G97" s="17">
        <f>SUM(G82:G96)</f>
        <v>2.4666666666666668</v>
      </c>
      <c r="H97" s="17">
        <f>SUM(H82:H96)</f>
        <v>3.575322113584837</v>
      </c>
      <c r="I97" s="15">
        <f>(G97-D97)/D97</f>
        <v>2.3636363636363655</v>
      </c>
    </row>
    <row r="98" spans="1:9" x14ac:dyDescent="0.25">
      <c r="A98" s="5">
        <v>57031</v>
      </c>
      <c r="B98" s="7" t="s">
        <v>22</v>
      </c>
      <c r="C98" s="8">
        <v>6547</v>
      </c>
      <c r="D98" s="9">
        <v>0</v>
      </c>
      <c r="E98" s="7" t="s">
        <v>22</v>
      </c>
      <c r="F98" s="8">
        <v>5086</v>
      </c>
      <c r="G98" s="9">
        <v>0</v>
      </c>
      <c r="H98" s="9">
        <f>(F98-C98)/C98</f>
        <v>-0.22315564380632349</v>
      </c>
      <c r="I98" s="14"/>
    </row>
    <row r="99" spans="1:9" x14ac:dyDescent="0.25">
      <c r="A99" s="5">
        <v>99643</v>
      </c>
      <c r="B99" s="7" t="s">
        <v>23</v>
      </c>
      <c r="C99" s="8">
        <v>4512</v>
      </c>
      <c r="D99" s="9">
        <v>0</v>
      </c>
      <c r="E99" s="7" t="s">
        <v>23</v>
      </c>
      <c r="F99" s="8">
        <v>4096</v>
      </c>
      <c r="G99" s="9">
        <v>0</v>
      </c>
      <c r="H99" s="9">
        <f t="shared" ref="H99:H128" si="2">(F99-C99)/C99</f>
        <v>-9.2198581560283682E-2</v>
      </c>
      <c r="I99" s="14"/>
    </row>
    <row r="100" spans="1:9" x14ac:dyDescent="0.25">
      <c r="A100" s="5">
        <v>620457</v>
      </c>
      <c r="B100" s="7" t="s">
        <v>24</v>
      </c>
      <c r="C100" s="8">
        <v>6100</v>
      </c>
      <c r="D100" s="9">
        <v>0</v>
      </c>
      <c r="E100" s="7" t="s">
        <v>24</v>
      </c>
      <c r="F100" s="8">
        <v>4533</v>
      </c>
      <c r="G100" s="9">
        <v>0</v>
      </c>
      <c r="H100" s="9">
        <f t="shared" si="2"/>
        <v>-0.25688524590163936</v>
      </c>
      <c r="I100" s="14"/>
    </row>
    <row r="101" spans="1:9" x14ac:dyDescent="0.25">
      <c r="A101" s="5">
        <v>29740</v>
      </c>
      <c r="B101" s="7" t="s">
        <v>25</v>
      </c>
      <c r="C101" s="8">
        <v>4319</v>
      </c>
      <c r="D101" s="9">
        <v>0</v>
      </c>
      <c r="E101" s="7" t="s">
        <v>25</v>
      </c>
      <c r="F101" s="8">
        <v>4416</v>
      </c>
      <c r="G101" s="9">
        <v>0</v>
      </c>
      <c r="H101" s="9">
        <f t="shared" si="2"/>
        <v>2.2458902523732345E-2</v>
      </c>
      <c r="I101" s="14"/>
    </row>
    <row r="102" spans="1:9" x14ac:dyDescent="0.25">
      <c r="A102" s="5">
        <v>384109</v>
      </c>
      <c r="B102" s="7" t="s">
        <v>26</v>
      </c>
      <c r="C102" s="8">
        <v>6083</v>
      </c>
      <c r="D102" s="9">
        <v>0</v>
      </c>
      <c r="E102" s="7" t="s">
        <v>26</v>
      </c>
      <c r="F102" s="8">
        <v>5406</v>
      </c>
      <c r="G102" s="9">
        <v>0</v>
      </c>
      <c r="H102" s="9">
        <f t="shared" si="2"/>
        <v>-0.11129376952161762</v>
      </c>
      <c r="I102" s="14"/>
    </row>
    <row r="103" spans="1:9" x14ac:dyDescent="0.25">
      <c r="A103" s="5">
        <v>47291</v>
      </c>
      <c r="B103" s="7" t="s">
        <v>27</v>
      </c>
      <c r="C103" s="8">
        <v>4794</v>
      </c>
      <c r="D103" s="9">
        <v>0</v>
      </c>
      <c r="E103" s="7" t="s">
        <v>27</v>
      </c>
      <c r="F103" s="8">
        <v>5021</v>
      </c>
      <c r="G103" s="9">
        <v>0</v>
      </c>
      <c r="H103" s="9">
        <f t="shared" si="2"/>
        <v>4.7350855235711309E-2</v>
      </c>
      <c r="I103" s="14"/>
    </row>
    <row r="104" spans="1:9" x14ac:dyDescent="0.25">
      <c r="A104" s="5">
        <v>725882</v>
      </c>
      <c r="B104" s="7" t="s">
        <v>28</v>
      </c>
      <c r="C104" s="8">
        <v>8416</v>
      </c>
      <c r="D104" s="9">
        <v>0</v>
      </c>
      <c r="E104" s="7" t="s">
        <v>28</v>
      </c>
      <c r="F104" s="8">
        <v>5188</v>
      </c>
      <c r="G104" s="9">
        <v>0</v>
      </c>
      <c r="H104" s="9">
        <f t="shared" si="2"/>
        <v>-0.3835551330798479</v>
      </c>
      <c r="I104" s="14"/>
    </row>
    <row r="105" spans="1:9" x14ac:dyDescent="0.25">
      <c r="A105" s="5">
        <v>728154</v>
      </c>
      <c r="B105" s="7" t="s">
        <v>29</v>
      </c>
      <c r="C105" s="8">
        <v>5419</v>
      </c>
      <c r="D105" s="9">
        <v>0</v>
      </c>
      <c r="E105" s="7" t="s">
        <v>39</v>
      </c>
      <c r="F105" s="8">
        <v>5238</v>
      </c>
      <c r="G105" s="9">
        <v>0.33333333333333337</v>
      </c>
      <c r="H105" s="9">
        <f t="shared" si="2"/>
        <v>-3.3400996493818044E-2</v>
      </c>
      <c r="I105" s="14"/>
    </row>
    <row r="106" spans="1:9" x14ac:dyDescent="0.25">
      <c r="A106" s="5">
        <v>88421</v>
      </c>
      <c r="B106" s="7" t="s">
        <v>30</v>
      </c>
      <c r="C106" s="8">
        <v>3796</v>
      </c>
      <c r="D106" s="9">
        <v>0</v>
      </c>
      <c r="E106" s="7" t="s">
        <v>30</v>
      </c>
      <c r="F106" s="8">
        <v>3156</v>
      </c>
      <c r="G106" s="9">
        <v>0</v>
      </c>
      <c r="H106" s="9">
        <f t="shared" si="2"/>
        <v>-0.16859852476290832</v>
      </c>
      <c r="I106" s="14"/>
    </row>
    <row r="107" spans="1:9" x14ac:dyDescent="0.25">
      <c r="A107" s="5" t="s">
        <v>3</v>
      </c>
      <c r="B107" s="7" t="s">
        <v>3</v>
      </c>
      <c r="C107" s="8">
        <v>4621</v>
      </c>
      <c r="D107" s="9">
        <v>0</v>
      </c>
      <c r="E107" s="7" t="s">
        <v>3</v>
      </c>
      <c r="F107" s="8">
        <v>3677</v>
      </c>
      <c r="G107" s="9">
        <v>0</v>
      </c>
      <c r="H107" s="9">
        <f t="shared" si="2"/>
        <v>-0.20428478684267476</v>
      </c>
      <c r="I107" s="14"/>
    </row>
    <row r="108" spans="1:9" x14ac:dyDescent="0.25">
      <c r="A108" s="5">
        <v>20095</v>
      </c>
      <c r="B108" s="7" t="s">
        <v>31</v>
      </c>
      <c r="C108" s="8">
        <v>4120</v>
      </c>
      <c r="D108" s="9">
        <v>0</v>
      </c>
      <c r="E108" s="7" t="s">
        <v>31</v>
      </c>
      <c r="F108" s="8">
        <v>3325</v>
      </c>
      <c r="G108" s="9">
        <v>0</v>
      </c>
      <c r="H108" s="9">
        <f t="shared" si="2"/>
        <v>-0.19296116504854369</v>
      </c>
      <c r="I108" s="14"/>
    </row>
    <row r="109" spans="1:9" x14ac:dyDescent="0.25">
      <c r="A109" s="5">
        <v>846291</v>
      </c>
      <c r="B109" s="7" t="s">
        <v>32</v>
      </c>
      <c r="C109" s="8">
        <v>5066</v>
      </c>
      <c r="D109" s="9">
        <v>0</v>
      </c>
      <c r="E109" s="7" t="s">
        <v>32</v>
      </c>
      <c r="F109" s="8">
        <v>4282</v>
      </c>
      <c r="G109" s="9">
        <v>0</v>
      </c>
      <c r="H109" s="9">
        <f t="shared" si="2"/>
        <v>-0.15475720489538097</v>
      </c>
      <c r="I109" s="14"/>
    </row>
    <row r="110" spans="1:9" x14ac:dyDescent="0.25">
      <c r="A110" s="5">
        <v>992277</v>
      </c>
      <c r="B110" s="7" t="s">
        <v>33</v>
      </c>
      <c r="C110" s="8">
        <v>3560</v>
      </c>
      <c r="D110" s="9">
        <v>0</v>
      </c>
      <c r="E110" s="7" t="s">
        <v>33</v>
      </c>
      <c r="F110" s="8">
        <v>3106</v>
      </c>
      <c r="G110" s="9">
        <v>0</v>
      </c>
      <c r="H110" s="9">
        <f t="shared" si="2"/>
        <v>-0.12752808988764044</v>
      </c>
      <c r="I110" s="14"/>
    </row>
    <row r="111" spans="1:9" x14ac:dyDescent="0.25">
      <c r="A111" s="5">
        <v>74921</v>
      </c>
      <c r="B111" s="7" t="s">
        <v>34</v>
      </c>
      <c r="C111" s="8">
        <v>4042</v>
      </c>
      <c r="D111" s="9">
        <v>0</v>
      </c>
      <c r="E111" s="7" t="s">
        <v>34</v>
      </c>
      <c r="F111" s="8">
        <v>3035</v>
      </c>
      <c r="G111" s="9">
        <v>0</v>
      </c>
      <c r="H111" s="9">
        <f t="shared" si="2"/>
        <v>-0.2491340920336467</v>
      </c>
      <c r="I111" s="14"/>
    </row>
    <row r="112" spans="1:9" ht="15.75" thickBot="1" x14ac:dyDescent="0.3">
      <c r="A112" s="5" t="s">
        <v>3</v>
      </c>
      <c r="B112" s="7" t="s">
        <v>3</v>
      </c>
      <c r="C112" s="8">
        <v>4098</v>
      </c>
      <c r="D112" s="9">
        <v>0</v>
      </c>
      <c r="E112" s="7" t="s">
        <v>3</v>
      </c>
      <c r="F112" s="8">
        <v>3432</v>
      </c>
      <c r="G112" s="9">
        <v>0</v>
      </c>
      <c r="H112" s="9">
        <f t="shared" si="2"/>
        <v>-0.16251830161054173</v>
      </c>
      <c r="I112" s="14"/>
    </row>
    <row r="113" spans="1:9" ht="15.75" thickBot="1" x14ac:dyDescent="0.3">
      <c r="A113" s="28" t="s">
        <v>35</v>
      </c>
      <c r="B113" s="28"/>
      <c r="C113" s="20"/>
      <c r="D113" s="17">
        <f>SUM(D98:D112)</f>
        <v>0</v>
      </c>
      <c r="E113" s="18"/>
      <c r="F113" s="20"/>
      <c r="G113" s="17">
        <f>SUM(G98:G112)</f>
        <v>0.33333333333333337</v>
      </c>
      <c r="H113" s="17">
        <f>SUM(H98:H112)</f>
        <v>-2.2904617776854233</v>
      </c>
      <c r="I113" s="15">
        <f>G113-D113</f>
        <v>0.33333333333333337</v>
      </c>
    </row>
    <row r="114" spans="1:9" x14ac:dyDescent="0.25">
      <c r="A114" s="5">
        <v>57031</v>
      </c>
      <c r="B114" s="7" t="s">
        <v>22</v>
      </c>
      <c r="C114" s="8">
        <v>4077</v>
      </c>
      <c r="D114" s="9">
        <v>0</v>
      </c>
      <c r="E114" s="7" t="s">
        <v>22</v>
      </c>
      <c r="F114" s="8">
        <v>9636</v>
      </c>
      <c r="G114" s="9">
        <v>0</v>
      </c>
      <c r="H114" s="9">
        <f t="shared" si="2"/>
        <v>1.3635025754231052</v>
      </c>
      <c r="I114" s="14"/>
    </row>
    <row r="115" spans="1:9" x14ac:dyDescent="0.25">
      <c r="A115" s="5">
        <v>99643</v>
      </c>
      <c r="B115" s="7" t="s">
        <v>37</v>
      </c>
      <c r="C115" s="8">
        <v>3879</v>
      </c>
      <c r="D115" s="9">
        <v>0</v>
      </c>
      <c r="E115" s="7" t="s">
        <v>23</v>
      </c>
      <c r="F115" s="8">
        <v>3039</v>
      </c>
      <c r="G115" s="9">
        <v>0</v>
      </c>
      <c r="H115" s="9">
        <f t="shared" si="2"/>
        <v>-0.21655065738592422</v>
      </c>
      <c r="I115" s="14"/>
    </row>
    <row r="116" spans="1:9" x14ac:dyDescent="0.25">
      <c r="A116" s="5">
        <v>620457</v>
      </c>
      <c r="B116" s="7" t="s">
        <v>24</v>
      </c>
      <c r="C116" s="8">
        <v>5186</v>
      </c>
      <c r="D116" s="9">
        <v>0</v>
      </c>
      <c r="E116" s="7" t="s">
        <v>24</v>
      </c>
      <c r="F116" s="8">
        <v>5322</v>
      </c>
      <c r="G116" s="9">
        <v>0</v>
      </c>
      <c r="H116" s="9">
        <f t="shared" si="2"/>
        <v>2.6224450443501735E-2</v>
      </c>
      <c r="I116" s="14"/>
    </row>
    <row r="117" spans="1:9" x14ac:dyDescent="0.25">
      <c r="A117" s="5">
        <v>29740</v>
      </c>
      <c r="B117" s="7" t="s">
        <v>25</v>
      </c>
      <c r="C117" s="8">
        <v>3844</v>
      </c>
      <c r="D117" s="9">
        <v>0</v>
      </c>
      <c r="E117" s="7" t="s">
        <v>25</v>
      </c>
      <c r="F117" s="8">
        <v>3410</v>
      </c>
      <c r="G117" s="9">
        <v>0</v>
      </c>
      <c r="H117" s="9">
        <f t="shared" si="2"/>
        <v>-0.11290322580645161</v>
      </c>
      <c r="I117" s="14"/>
    </row>
    <row r="118" spans="1:9" x14ac:dyDescent="0.25">
      <c r="A118" s="5">
        <v>384109</v>
      </c>
      <c r="B118" s="7" t="s">
        <v>26</v>
      </c>
      <c r="C118" s="8">
        <v>4157</v>
      </c>
      <c r="D118" s="9">
        <v>0</v>
      </c>
      <c r="E118" s="7" t="s">
        <v>26</v>
      </c>
      <c r="F118" s="8">
        <v>4248</v>
      </c>
      <c r="G118" s="9">
        <v>0</v>
      </c>
      <c r="H118" s="9">
        <f t="shared" si="2"/>
        <v>2.1890786624969929E-2</v>
      </c>
      <c r="I118" s="14"/>
    </row>
    <row r="119" spans="1:9" x14ac:dyDescent="0.25">
      <c r="A119" s="5">
        <v>47291</v>
      </c>
      <c r="B119" s="7" t="s">
        <v>27</v>
      </c>
      <c r="C119" s="8">
        <v>3671</v>
      </c>
      <c r="D119" s="9">
        <v>0</v>
      </c>
      <c r="E119" s="7" t="s">
        <v>40</v>
      </c>
      <c r="F119" s="8">
        <v>4281</v>
      </c>
      <c r="G119" s="9">
        <v>0.2</v>
      </c>
      <c r="H119" s="9">
        <f t="shared" si="2"/>
        <v>0.1661672568782348</v>
      </c>
      <c r="I119" s="14"/>
    </row>
    <row r="120" spans="1:9" x14ac:dyDescent="0.25">
      <c r="A120" s="5">
        <v>725882</v>
      </c>
      <c r="B120" s="7" t="s">
        <v>38</v>
      </c>
      <c r="C120" s="8">
        <v>4532</v>
      </c>
      <c r="D120" s="9">
        <v>0</v>
      </c>
      <c r="E120" s="7" t="s">
        <v>28</v>
      </c>
      <c r="F120" s="8">
        <v>4415</v>
      </c>
      <c r="G120" s="9">
        <v>0</v>
      </c>
      <c r="H120" s="9">
        <f t="shared" si="2"/>
        <v>-2.5816416593115621E-2</v>
      </c>
      <c r="I120" s="14"/>
    </row>
    <row r="121" spans="1:9" x14ac:dyDescent="0.25">
      <c r="A121" s="5">
        <v>728154</v>
      </c>
      <c r="B121" s="7" t="s">
        <v>29</v>
      </c>
      <c r="C121" s="8">
        <v>4110</v>
      </c>
      <c r="D121" s="9">
        <v>0</v>
      </c>
      <c r="E121" s="7" t="s">
        <v>29</v>
      </c>
      <c r="F121" s="8">
        <v>4133</v>
      </c>
      <c r="G121" s="9">
        <v>0</v>
      </c>
      <c r="H121" s="9">
        <f t="shared" si="2"/>
        <v>5.5961070559610703E-3</v>
      </c>
      <c r="I121" s="14"/>
    </row>
    <row r="122" spans="1:9" x14ac:dyDescent="0.25">
      <c r="A122" s="5">
        <v>88421</v>
      </c>
      <c r="B122" s="7" t="s">
        <v>30</v>
      </c>
      <c r="C122" s="8">
        <v>2964</v>
      </c>
      <c r="D122" s="9">
        <v>0</v>
      </c>
      <c r="E122" s="7" t="s">
        <v>30</v>
      </c>
      <c r="F122" s="8">
        <v>3339</v>
      </c>
      <c r="G122" s="9">
        <v>0</v>
      </c>
      <c r="H122" s="9">
        <f t="shared" si="2"/>
        <v>0.12651821862348178</v>
      </c>
      <c r="I122" s="14"/>
    </row>
    <row r="123" spans="1:9" x14ac:dyDescent="0.25">
      <c r="A123" s="5" t="s">
        <v>3</v>
      </c>
      <c r="B123" s="7" t="s">
        <v>3</v>
      </c>
      <c r="C123" s="8">
        <v>3200</v>
      </c>
      <c r="D123" s="9">
        <v>0</v>
      </c>
      <c r="E123" s="7" t="s">
        <v>3</v>
      </c>
      <c r="F123" s="8">
        <v>1341</v>
      </c>
      <c r="G123" s="9">
        <v>0</v>
      </c>
      <c r="H123" s="9">
        <f t="shared" si="2"/>
        <v>-0.5809375</v>
      </c>
      <c r="I123" s="14"/>
    </row>
    <row r="124" spans="1:9" x14ac:dyDescent="0.25">
      <c r="A124" s="5">
        <v>20095</v>
      </c>
      <c r="B124" s="7" t="s">
        <v>31</v>
      </c>
      <c r="C124" s="8">
        <v>3251</v>
      </c>
      <c r="D124" s="9">
        <v>0</v>
      </c>
      <c r="E124" s="7" t="s">
        <v>31</v>
      </c>
      <c r="F124" s="8">
        <v>3040</v>
      </c>
      <c r="G124" s="9">
        <v>0</v>
      </c>
      <c r="H124" s="9">
        <f t="shared" si="2"/>
        <v>-6.4903106736388799E-2</v>
      </c>
      <c r="I124" s="14"/>
    </row>
    <row r="125" spans="1:9" x14ac:dyDescent="0.25">
      <c r="A125" s="5">
        <v>846291</v>
      </c>
      <c r="B125" s="7" t="s">
        <v>32</v>
      </c>
      <c r="C125" s="8">
        <v>4186</v>
      </c>
      <c r="D125" s="9">
        <v>0</v>
      </c>
      <c r="E125" s="7" t="s">
        <v>32</v>
      </c>
      <c r="F125" s="8">
        <v>4080</v>
      </c>
      <c r="G125" s="9">
        <v>0</v>
      </c>
      <c r="H125" s="9">
        <f t="shared" si="2"/>
        <v>-2.5322503583373148E-2</v>
      </c>
      <c r="I125" s="14"/>
    </row>
    <row r="126" spans="1:9" x14ac:dyDescent="0.25">
      <c r="A126" s="5">
        <v>992277</v>
      </c>
      <c r="B126" s="7" t="s">
        <v>33</v>
      </c>
      <c r="C126" s="8">
        <v>2737</v>
      </c>
      <c r="D126" s="9">
        <v>0</v>
      </c>
      <c r="E126" s="7" t="s">
        <v>33</v>
      </c>
      <c r="F126" s="8">
        <v>2803</v>
      </c>
      <c r="G126" s="9">
        <v>0</v>
      </c>
      <c r="H126" s="9">
        <f t="shared" si="2"/>
        <v>2.411399342345634E-2</v>
      </c>
      <c r="I126" s="14"/>
    </row>
    <row r="127" spans="1:9" x14ac:dyDescent="0.25">
      <c r="A127" s="5">
        <v>74921</v>
      </c>
      <c r="B127" s="7" t="s">
        <v>34</v>
      </c>
      <c r="C127" s="8">
        <v>3413</v>
      </c>
      <c r="D127" s="9">
        <v>0</v>
      </c>
      <c r="E127" s="7" t="s">
        <v>34</v>
      </c>
      <c r="F127" s="8">
        <v>3359</v>
      </c>
      <c r="G127" s="9">
        <v>0</v>
      </c>
      <c r="H127" s="9">
        <f t="shared" si="2"/>
        <v>-1.5821857603281569E-2</v>
      </c>
      <c r="I127" s="14"/>
    </row>
    <row r="128" spans="1:9" ht="15.75" thickBot="1" x14ac:dyDescent="0.3">
      <c r="A128" s="5" t="s">
        <v>3</v>
      </c>
      <c r="B128" s="7" t="s">
        <v>3</v>
      </c>
      <c r="C128" s="8">
        <v>2803</v>
      </c>
      <c r="D128" s="9">
        <v>0</v>
      </c>
      <c r="E128" s="7" t="s">
        <v>3</v>
      </c>
      <c r="F128" s="8">
        <v>3593</v>
      </c>
      <c r="G128" s="9">
        <v>0</v>
      </c>
      <c r="H128" s="9">
        <f t="shared" si="2"/>
        <v>0.2818408847663218</v>
      </c>
      <c r="I128" s="14"/>
    </row>
    <row r="129" spans="1:9" ht="15.75" thickBot="1" x14ac:dyDescent="0.3">
      <c r="A129" s="28" t="s">
        <v>36</v>
      </c>
      <c r="B129" s="28"/>
      <c r="C129" s="20"/>
      <c r="D129" s="17">
        <f>SUM(D114:D128)</f>
        <v>0</v>
      </c>
      <c r="E129" s="18"/>
      <c r="F129" s="25"/>
      <c r="G129" s="17">
        <f>SUM(G114:G128)</f>
        <v>0.2</v>
      </c>
      <c r="H129" s="17">
        <f>SUM(H114:H128)</f>
        <v>0.97359900553049772</v>
      </c>
      <c r="I129" s="15">
        <f>G129-D129</f>
        <v>0.2</v>
      </c>
    </row>
    <row r="130" spans="1:9" x14ac:dyDescent="0.25">
      <c r="D130" s="1"/>
    </row>
  </sheetData>
  <mergeCells count="7">
    <mergeCell ref="A113:B113"/>
    <mergeCell ref="A129:B129"/>
    <mergeCell ref="A17:B17"/>
    <mergeCell ref="A33:B33"/>
    <mergeCell ref="A49:B49"/>
    <mergeCell ref="A65:B65"/>
    <mergeCell ref="A81:B8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E21" sqref="E21"/>
    </sheetView>
  </sheetViews>
  <sheetFormatPr defaultRowHeight="15" x14ac:dyDescent="0.25"/>
  <cols>
    <col min="1" max="1" width="17" customWidth="1"/>
    <col min="2" max="2" width="12.42578125" customWidth="1"/>
    <col min="3" max="3" width="13.5703125" customWidth="1"/>
    <col min="4" max="4" width="10.7109375" customWidth="1"/>
    <col min="5" max="5" width="14" bestFit="1" customWidth="1"/>
    <col min="6" max="6" width="8" customWidth="1"/>
    <col min="7" max="7" width="9.5703125" bestFit="1" customWidth="1"/>
    <col min="8" max="9" width="9.42578125" bestFit="1" customWidth="1"/>
    <col min="10" max="10" width="15.42578125" bestFit="1" customWidth="1"/>
  </cols>
  <sheetData>
    <row r="1" spans="1:10" x14ac:dyDescent="0.25">
      <c r="A1" s="29" t="s">
        <v>72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0" t="s">
        <v>0</v>
      </c>
      <c r="B2" s="11" t="s">
        <v>1</v>
      </c>
      <c r="C2" s="10" t="s">
        <v>47</v>
      </c>
      <c r="D2" s="10" t="s">
        <v>43</v>
      </c>
      <c r="E2" s="10" t="s">
        <v>46</v>
      </c>
      <c r="F2" s="10" t="s">
        <v>44</v>
      </c>
      <c r="G2" s="10" t="s">
        <v>45</v>
      </c>
      <c r="H2" s="10" t="s">
        <v>41</v>
      </c>
      <c r="I2" s="12" t="s">
        <v>41</v>
      </c>
      <c r="J2" s="12" t="s">
        <v>6</v>
      </c>
    </row>
    <row r="3" spans="1:10" x14ac:dyDescent="0.25">
      <c r="A3" s="5">
        <v>57031</v>
      </c>
      <c r="B3" s="7">
        <v>57031</v>
      </c>
      <c r="C3" s="8">
        <v>4726</v>
      </c>
      <c r="D3" s="8">
        <v>0</v>
      </c>
      <c r="E3" s="9">
        <f>D3/5</f>
        <v>0</v>
      </c>
      <c r="F3" s="7">
        <v>57031</v>
      </c>
      <c r="G3" s="8">
        <v>5826</v>
      </c>
      <c r="H3" s="8">
        <v>0</v>
      </c>
      <c r="I3" s="9">
        <f>H3/5</f>
        <v>0</v>
      </c>
      <c r="J3" s="9">
        <f>(G3-C3)/C3</f>
        <v>0.23275497249259416</v>
      </c>
    </row>
    <row r="4" spans="1:10" x14ac:dyDescent="0.25">
      <c r="A4" s="5">
        <v>99643</v>
      </c>
      <c r="B4" s="7">
        <v>99643</v>
      </c>
      <c r="C4" s="8">
        <v>4692</v>
      </c>
      <c r="D4" s="8">
        <v>0</v>
      </c>
      <c r="E4" s="9">
        <f t="shared" ref="E4:E17" si="0">D4/5</f>
        <v>0</v>
      </c>
      <c r="F4" s="7">
        <v>99643</v>
      </c>
      <c r="G4" s="8">
        <v>4569</v>
      </c>
      <c r="H4" s="8">
        <v>0</v>
      </c>
      <c r="I4" s="9">
        <f t="shared" ref="I4:I17" si="1">H4/5</f>
        <v>0</v>
      </c>
      <c r="J4" s="9">
        <f t="shared" ref="J4:J17" si="2">(G4-C4)/C4</f>
        <v>-2.6214833759590793E-2</v>
      </c>
    </row>
    <row r="5" spans="1:10" x14ac:dyDescent="0.25">
      <c r="A5" s="5">
        <v>620457</v>
      </c>
      <c r="B5" s="7">
        <v>620457</v>
      </c>
      <c r="C5" s="8">
        <v>5644</v>
      </c>
      <c r="D5" s="8">
        <v>0</v>
      </c>
      <c r="E5" s="9">
        <f>D5/6</f>
        <v>0</v>
      </c>
      <c r="F5" s="7">
        <v>620457</v>
      </c>
      <c r="G5" s="8">
        <v>5176</v>
      </c>
      <c r="H5" s="8">
        <v>0</v>
      </c>
      <c r="I5" s="9">
        <f>H5/6</f>
        <v>0</v>
      </c>
      <c r="J5" s="9">
        <f t="shared" si="2"/>
        <v>-8.2919914953933374E-2</v>
      </c>
    </row>
    <row r="6" spans="1:10" x14ac:dyDescent="0.25">
      <c r="A6" s="5">
        <v>29740</v>
      </c>
      <c r="B6" s="7">
        <v>29740</v>
      </c>
      <c r="C6" s="8">
        <v>5745</v>
      </c>
      <c r="D6" s="8">
        <v>0</v>
      </c>
      <c r="E6" s="9">
        <f t="shared" si="0"/>
        <v>0</v>
      </c>
      <c r="F6" s="7">
        <v>29740</v>
      </c>
      <c r="G6" s="8">
        <v>6360</v>
      </c>
      <c r="H6" s="8">
        <v>0</v>
      </c>
      <c r="I6" s="9">
        <f t="shared" si="1"/>
        <v>0</v>
      </c>
      <c r="J6" s="9">
        <f t="shared" si="2"/>
        <v>0.10704960835509138</v>
      </c>
    </row>
    <row r="7" spans="1:10" x14ac:dyDescent="0.25">
      <c r="A7" s="5">
        <v>384109</v>
      </c>
      <c r="B7" s="7">
        <v>384109</v>
      </c>
      <c r="C7" s="8">
        <v>7234</v>
      </c>
      <c r="D7" s="8">
        <v>0</v>
      </c>
      <c r="E7" s="9">
        <f>D7/6</f>
        <v>0</v>
      </c>
      <c r="F7" s="7">
        <v>381409</v>
      </c>
      <c r="G7" s="8">
        <v>6525</v>
      </c>
      <c r="H7" s="8">
        <v>0</v>
      </c>
      <c r="I7" s="9">
        <f>H7/6</f>
        <v>0</v>
      </c>
      <c r="J7" s="9">
        <f t="shared" si="2"/>
        <v>-9.8009400055294446E-2</v>
      </c>
    </row>
    <row r="8" spans="1:10" x14ac:dyDescent="0.25">
      <c r="A8" s="5">
        <v>47291</v>
      </c>
      <c r="B8" s="7">
        <v>46291</v>
      </c>
      <c r="C8" s="8">
        <v>4923</v>
      </c>
      <c r="D8" s="8">
        <v>1</v>
      </c>
      <c r="E8" s="9">
        <f t="shared" si="0"/>
        <v>0.2</v>
      </c>
      <c r="F8" s="7">
        <v>47291</v>
      </c>
      <c r="G8" s="8">
        <v>5307</v>
      </c>
      <c r="H8" s="8">
        <v>0</v>
      </c>
      <c r="I8" s="9">
        <f t="shared" si="1"/>
        <v>0</v>
      </c>
      <c r="J8" s="9">
        <f t="shared" si="2"/>
        <v>7.8001218769043271E-2</v>
      </c>
    </row>
    <row r="9" spans="1:10" x14ac:dyDescent="0.25">
      <c r="A9" s="5">
        <v>725882</v>
      </c>
      <c r="B9" s="7">
        <v>725882</v>
      </c>
      <c r="C9" s="8">
        <v>5312</v>
      </c>
      <c r="D9" s="8">
        <v>0</v>
      </c>
      <c r="E9" s="9">
        <f>D9/6</f>
        <v>0</v>
      </c>
      <c r="F9" s="7">
        <v>725882</v>
      </c>
      <c r="G9" s="8">
        <v>4670</v>
      </c>
      <c r="H9" s="8">
        <v>0</v>
      </c>
      <c r="I9" s="9">
        <f>H9/6</f>
        <v>0</v>
      </c>
      <c r="J9" s="9">
        <f t="shared" si="2"/>
        <v>-0.12085843373493976</v>
      </c>
    </row>
    <row r="10" spans="1:10" x14ac:dyDescent="0.25">
      <c r="A10" s="5">
        <v>728154</v>
      </c>
      <c r="B10" s="7">
        <v>721854</v>
      </c>
      <c r="C10" s="8">
        <v>6396</v>
      </c>
      <c r="D10" s="8">
        <v>2</v>
      </c>
      <c r="E10" s="9">
        <f>D10/6</f>
        <v>0.33333333333333331</v>
      </c>
      <c r="F10" s="7">
        <v>721915</v>
      </c>
      <c r="G10" s="8">
        <v>6811</v>
      </c>
      <c r="H10" s="8">
        <v>5</v>
      </c>
      <c r="I10" s="9">
        <f>H10/6</f>
        <v>0.83333333333333337</v>
      </c>
      <c r="J10" s="9">
        <f t="shared" si="2"/>
        <v>6.4884302689180731E-2</v>
      </c>
    </row>
    <row r="11" spans="1:10" x14ac:dyDescent="0.25">
      <c r="A11" s="5">
        <v>88421</v>
      </c>
      <c r="B11" s="7">
        <v>88421</v>
      </c>
      <c r="C11" s="8">
        <v>5628</v>
      </c>
      <c r="D11" s="8">
        <v>0</v>
      </c>
      <c r="E11" s="9">
        <f t="shared" si="0"/>
        <v>0</v>
      </c>
      <c r="F11" s="7">
        <v>77421</v>
      </c>
      <c r="G11" s="8">
        <v>6778</v>
      </c>
      <c r="H11" s="8">
        <v>2</v>
      </c>
      <c r="I11" s="9">
        <f t="shared" si="1"/>
        <v>0.4</v>
      </c>
      <c r="J11" s="9">
        <f t="shared" si="2"/>
        <v>0.20433546552949539</v>
      </c>
    </row>
    <row r="12" spans="1:10" x14ac:dyDescent="0.25">
      <c r="A12" s="5" t="s">
        <v>3</v>
      </c>
      <c r="B12" s="7" t="s">
        <v>3</v>
      </c>
      <c r="C12" s="8">
        <v>4011</v>
      </c>
      <c r="D12" s="8">
        <v>0</v>
      </c>
      <c r="E12" s="9">
        <f t="shared" si="0"/>
        <v>0</v>
      </c>
      <c r="F12" s="7" t="s">
        <v>16</v>
      </c>
      <c r="G12" s="8">
        <v>4911</v>
      </c>
      <c r="H12" s="8">
        <v>1</v>
      </c>
      <c r="I12" s="9">
        <f t="shared" si="1"/>
        <v>0.2</v>
      </c>
      <c r="J12" s="9">
        <f t="shared" si="2"/>
        <v>0.22438294689603591</v>
      </c>
    </row>
    <row r="13" spans="1:10" x14ac:dyDescent="0.25">
      <c r="A13" s="5">
        <v>20095</v>
      </c>
      <c r="B13" s="7">
        <v>20095</v>
      </c>
      <c r="C13" s="8">
        <v>4374</v>
      </c>
      <c r="D13" s="8">
        <v>0</v>
      </c>
      <c r="E13" s="9">
        <f t="shared" si="0"/>
        <v>0</v>
      </c>
      <c r="F13" s="7">
        <v>20095</v>
      </c>
      <c r="G13" s="8">
        <v>5707</v>
      </c>
      <c r="H13" s="8">
        <v>0</v>
      </c>
      <c r="I13" s="9">
        <f t="shared" si="1"/>
        <v>0</v>
      </c>
      <c r="J13" s="9">
        <f t="shared" si="2"/>
        <v>0.30475537265660724</v>
      </c>
    </row>
    <row r="14" spans="1:10" x14ac:dyDescent="0.25">
      <c r="A14" s="5">
        <v>846291</v>
      </c>
      <c r="B14" s="7">
        <v>846219</v>
      </c>
      <c r="C14" s="8">
        <v>7400</v>
      </c>
      <c r="D14" s="8">
        <v>0</v>
      </c>
      <c r="E14" s="9">
        <f>D14/6</f>
        <v>0</v>
      </c>
      <c r="F14" s="7">
        <v>846219</v>
      </c>
      <c r="G14" s="8">
        <v>7745</v>
      </c>
      <c r="H14" s="8">
        <v>0</v>
      </c>
      <c r="I14" s="9">
        <f>H14/6</f>
        <v>0</v>
      </c>
      <c r="J14" s="9">
        <f t="shared" si="2"/>
        <v>4.6621621621621624E-2</v>
      </c>
    </row>
    <row r="15" spans="1:10" x14ac:dyDescent="0.25">
      <c r="A15" s="5">
        <v>992277</v>
      </c>
      <c r="B15" s="7">
        <v>992277</v>
      </c>
      <c r="C15" s="8">
        <v>3924</v>
      </c>
      <c r="D15" s="8">
        <v>0</v>
      </c>
      <c r="E15" s="9">
        <f>D15/6</f>
        <v>0</v>
      </c>
      <c r="F15" s="7">
        <v>992277</v>
      </c>
      <c r="G15" s="8">
        <v>4760</v>
      </c>
      <c r="H15" s="8">
        <v>0</v>
      </c>
      <c r="I15" s="9">
        <f>H15/6</f>
        <v>0</v>
      </c>
      <c r="J15" s="9">
        <f t="shared" si="2"/>
        <v>0.2130479102956167</v>
      </c>
    </row>
    <row r="16" spans="1:10" x14ac:dyDescent="0.25">
      <c r="A16" s="5">
        <v>74921</v>
      </c>
      <c r="B16" s="7">
        <v>74921</v>
      </c>
      <c r="C16" s="8">
        <v>5294</v>
      </c>
      <c r="D16" s="8">
        <v>0</v>
      </c>
      <c r="E16" s="9">
        <f t="shared" si="0"/>
        <v>0</v>
      </c>
      <c r="F16" s="7">
        <v>74921</v>
      </c>
      <c r="G16" s="8">
        <v>5966</v>
      </c>
      <c r="H16" s="8">
        <v>0</v>
      </c>
      <c r="I16" s="9">
        <f t="shared" si="1"/>
        <v>0</v>
      </c>
      <c r="J16" s="9">
        <f t="shared" si="2"/>
        <v>0.1269361541367586</v>
      </c>
    </row>
    <row r="17" spans="1:10" x14ac:dyDescent="0.25">
      <c r="A17" s="5" t="s">
        <v>3</v>
      </c>
      <c r="B17" s="7" t="s">
        <v>10</v>
      </c>
      <c r="C17" s="8">
        <v>5927</v>
      </c>
      <c r="D17" s="8">
        <v>1</v>
      </c>
      <c r="E17" s="9">
        <f t="shared" si="0"/>
        <v>0.2</v>
      </c>
      <c r="F17" s="7" t="s">
        <v>10</v>
      </c>
      <c r="G17" s="8">
        <v>6347</v>
      </c>
      <c r="H17" s="8">
        <v>0</v>
      </c>
      <c r="I17" s="9">
        <f t="shared" si="1"/>
        <v>0</v>
      </c>
      <c r="J17" s="9">
        <f t="shared" si="2"/>
        <v>7.0862156234182558E-2</v>
      </c>
    </row>
    <row r="18" spans="1:10" x14ac:dyDescent="0.25">
      <c r="A18" s="28" t="s">
        <v>73</v>
      </c>
      <c r="B18" s="28"/>
      <c r="C18" s="16">
        <f>SUM(C3:C17)</f>
        <v>81230</v>
      </c>
      <c r="D18" s="16">
        <f>SUM(D3:D17)</f>
        <v>4</v>
      </c>
      <c r="E18" s="17">
        <f>SUM(E3:E17)</f>
        <v>0.73333333333333339</v>
      </c>
      <c r="F18" s="18"/>
      <c r="G18" s="16">
        <f>SUM(G3:G17)</f>
        <v>87458</v>
      </c>
      <c r="H18" s="16">
        <f>SUM(H3:H17)</f>
        <v>8</v>
      </c>
      <c r="I18" s="17">
        <f>SUM(I3:I17)</f>
        <v>1.4333333333333333</v>
      </c>
      <c r="J18" s="17">
        <f>SUM(J3:J17)</f>
        <v>1.3456291471724691</v>
      </c>
    </row>
    <row r="20" spans="1:10" x14ac:dyDescent="0.25">
      <c r="A20" s="32" t="s">
        <v>53</v>
      </c>
      <c r="B20" s="32"/>
      <c r="C20" s="32"/>
      <c r="D20" s="32"/>
      <c r="E20" s="26">
        <f>G18-C18</f>
        <v>6228</v>
      </c>
    </row>
    <row r="21" spans="1:10" x14ac:dyDescent="0.25">
      <c r="A21" s="32" t="s">
        <v>54</v>
      </c>
      <c r="B21" s="32"/>
      <c r="C21" s="32"/>
      <c r="D21" s="32"/>
      <c r="E21" s="27">
        <f>E20/C18</f>
        <v>7.6671180598301122E-2</v>
      </c>
    </row>
    <row r="22" spans="1:10" x14ac:dyDescent="0.25">
      <c r="A22" s="32" t="s">
        <v>56</v>
      </c>
      <c r="B22" s="32"/>
      <c r="C22" s="32"/>
      <c r="D22" s="32"/>
      <c r="E22" s="27">
        <f>J18</f>
        <v>1.3456291471724691</v>
      </c>
    </row>
    <row r="23" spans="1:10" x14ac:dyDescent="0.25">
      <c r="A23" s="33" t="s">
        <v>57</v>
      </c>
      <c r="B23" s="34"/>
      <c r="C23" s="34"/>
      <c r="D23" s="35"/>
      <c r="E23" s="27">
        <f>E22/15</f>
        <v>8.9708609811497933E-2</v>
      </c>
    </row>
    <row r="24" spans="1:10" x14ac:dyDescent="0.25">
      <c r="A24" s="32" t="s">
        <v>49</v>
      </c>
      <c r="B24" s="32"/>
      <c r="C24" s="32"/>
      <c r="D24" s="32"/>
      <c r="E24" s="26">
        <f>H18-D18</f>
        <v>4</v>
      </c>
    </row>
    <row r="25" spans="1:10" x14ac:dyDescent="0.25">
      <c r="A25" s="32" t="s">
        <v>50</v>
      </c>
      <c r="B25" s="32"/>
      <c r="C25" s="32"/>
      <c r="D25" s="32"/>
      <c r="E25" s="27">
        <f>E24/D18</f>
        <v>1</v>
      </c>
    </row>
    <row r="26" spans="1:10" x14ac:dyDescent="0.25">
      <c r="A26" s="32" t="s">
        <v>48</v>
      </c>
      <c r="B26" s="32"/>
      <c r="C26" s="32"/>
      <c r="D26" s="32"/>
      <c r="E26" s="27">
        <f>(I18-E18)/E18</f>
        <v>0.95454545454545436</v>
      </c>
    </row>
    <row r="27" spans="1:10" x14ac:dyDescent="0.25">
      <c r="A27" s="32" t="s">
        <v>55</v>
      </c>
      <c r="B27" s="32"/>
      <c r="C27" s="32"/>
      <c r="D27" s="32"/>
      <c r="E27" s="27">
        <f>E26/15</f>
        <v>6.363636363636363E-2</v>
      </c>
    </row>
  </sheetData>
  <mergeCells count="10">
    <mergeCell ref="A24:D24"/>
    <mergeCell ref="A25:D25"/>
    <mergeCell ref="A26:D26"/>
    <mergeCell ref="A27:D27"/>
    <mergeCell ref="A1:J1"/>
    <mergeCell ref="A18:B18"/>
    <mergeCell ref="A20:D20"/>
    <mergeCell ref="A21:D21"/>
    <mergeCell ref="A22:D22"/>
    <mergeCell ref="A23:D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3" sqref="D13"/>
    </sheetView>
  </sheetViews>
  <sheetFormatPr defaultRowHeight="15" x14ac:dyDescent="0.25"/>
  <cols>
    <col min="1" max="4" width="15.85546875" customWidth="1"/>
  </cols>
  <sheetData>
    <row r="1" spans="1:6" x14ac:dyDescent="0.25">
      <c r="A1" s="30" t="s">
        <v>74</v>
      </c>
      <c r="B1" s="30"/>
      <c r="C1" s="30"/>
      <c r="D1" s="30"/>
      <c r="E1" s="30"/>
      <c r="F1" s="30"/>
    </row>
    <row r="2" spans="1:6" x14ac:dyDescent="0.25">
      <c r="A2" s="30" t="s">
        <v>77</v>
      </c>
      <c r="B2" s="30"/>
      <c r="C2" s="30"/>
      <c r="D2" s="30"/>
      <c r="E2" s="26" t="s">
        <v>75</v>
      </c>
      <c r="F2" s="26" t="s">
        <v>76</v>
      </c>
    </row>
    <row r="3" spans="1:6" x14ac:dyDescent="0.25">
      <c r="A3" s="32" t="s">
        <v>53</v>
      </c>
      <c r="B3" s="32"/>
      <c r="C3" s="32"/>
      <c r="D3" s="32"/>
      <c r="E3" s="41">
        <f>'Test 1'!E20+'Test 2'!E20+'Test 3'!E20+'Test 4'!E20+'Test 5'!E20+'Test 6'!E20+'Test 7'!E20+'Test 8'!E20+'Test 9'!E20</f>
        <v>43804</v>
      </c>
      <c r="F3" s="41">
        <f>E3/9</f>
        <v>4867.1111111111113</v>
      </c>
    </row>
    <row r="4" spans="1:6" x14ac:dyDescent="0.25">
      <c r="A4" s="32" t="s">
        <v>54</v>
      </c>
      <c r="B4" s="32"/>
      <c r="C4" s="32"/>
      <c r="D4" s="32"/>
      <c r="E4" s="9">
        <f>'Test 1'!E21+'Test 2'!E21+'Test 3'!E21+'Test 4'!E21+'Test 5'!E21+'Test 6'!E21+'Test 7'!E21+'Test 8'!E21+'Test 9'!E21</f>
        <v>0.62147462071672865</v>
      </c>
      <c r="F4" s="9">
        <f t="shared" ref="F4:F10" si="0">E4/9</f>
        <v>6.905273563519207E-2</v>
      </c>
    </row>
    <row r="5" spans="1:6" x14ac:dyDescent="0.25">
      <c r="A5" s="32" t="s">
        <v>56</v>
      </c>
      <c r="B5" s="32"/>
      <c r="C5" s="32"/>
      <c r="D5" s="32"/>
      <c r="E5" s="9">
        <f>'Test 1'!E22+'Test 2'!E22+'Test 3'!E22+'Test 4'!E22+'Test 5'!E22+'Test 6'!E22+'Test 7'!E22+'Test 8'!E22+'Test 9'!E22</f>
        <v>12.136834486587823</v>
      </c>
      <c r="F5" s="9">
        <f t="shared" si="0"/>
        <v>1.3485371651764249</v>
      </c>
    </row>
    <row r="6" spans="1:6" x14ac:dyDescent="0.25">
      <c r="A6" s="32" t="s">
        <v>57</v>
      </c>
      <c r="B6" s="32"/>
      <c r="C6" s="32"/>
      <c r="D6" s="32"/>
      <c r="E6" s="9">
        <f>'Test 1'!E23+'Test 2'!E23+'Test 3'!E23+'Test 4'!E23+'Test 5'!E23+'Test 6'!E23+'Test 7'!E23+'Test 8'!E23+'Test 9'!E23</f>
        <v>0.80912229910585487</v>
      </c>
      <c r="F6" s="9">
        <f t="shared" si="0"/>
        <v>8.9902477678428322E-2</v>
      </c>
    </row>
    <row r="7" spans="1:6" x14ac:dyDescent="0.25">
      <c r="A7" s="32" t="s">
        <v>49</v>
      </c>
      <c r="B7" s="32"/>
      <c r="C7" s="32"/>
      <c r="D7" s="32"/>
      <c r="E7" s="41">
        <f>'Test 1'!E24+'Test 2'!E24+'Test 3'!E24+'Test 4'!E24+'Test 5'!E24+'Test 6'!E24+'Test 7'!E24+'Test 8'!E24+'Test 9'!E24</f>
        <v>45</v>
      </c>
      <c r="F7" s="41">
        <f t="shared" si="0"/>
        <v>5</v>
      </c>
    </row>
    <row r="8" spans="1:6" x14ac:dyDescent="0.25">
      <c r="A8" s="32" t="s">
        <v>50</v>
      </c>
      <c r="B8" s="32"/>
      <c r="C8" s="32"/>
      <c r="D8" s="32"/>
      <c r="E8" s="9">
        <f>'Test 1'!E25+'Test 2'!E25+'Test 3'!E25+'Test 4'!E25+'Test 5'!E25+'Test 6'!E25+'Test 7'!E25+'Test 8'!E25+'Test 9'!E25</f>
        <v>23</v>
      </c>
      <c r="F8" s="9">
        <f t="shared" si="0"/>
        <v>2.5555555555555554</v>
      </c>
    </row>
    <row r="9" spans="1:6" x14ac:dyDescent="0.25">
      <c r="A9" s="32" t="s">
        <v>48</v>
      </c>
      <c r="B9" s="32"/>
      <c r="C9" s="32"/>
      <c r="D9" s="32"/>
      <c r="E9" s="9">
        <f>'Test 1'!E26+'Test 2'!E26+'Test 3'!E26+'Test 4'!E26+'Test 5'!E26+'Test 6'!E26+'Test 7'!E26+'Test 8'!E26+'Test 9'!E26</f>
        <v>11.24298418972332</v>
      </c>
      <c r="F9" s="9">
        <f t="shared" si="0"/>
        <v>1.2492204655248134</v>
      </c>
    </row>
    <row r="10" spans="1:6" x14ac:dyDescent="0.25">
      <c r="A10" s="32" t="s">
        <v>55</v>
      </c>
      <c r="B10" s="32"/>
      <c r="C10" s="32"/>
      <c r="D10" s="32"/>
      <c r="E10" s="9">
        <f>'Test 1'!E27+'Test 2'!E27+'Test 3'!E27+'Test 4'!E27+'Test 5'!E27+'Test 6'!E27+'Test 7'!E27+'Test 8'!E27+'Test 9'!E27</f>
        <v>0.74953227931488797</v>
      </c>
      <c r="F10" s="9">
        <f t="shared" si="0"/>
        <v>8.3281364368320884E-2</v>
      </c>
    </row>
  </sheetData>
  <mergeCells count="10">
    <mergeCell ref="A9:D9"/>
    <mergeCell ref="A10:D10"/>
    <mergeCell ref="A2:D2"/>
    <mergeCell ref="A1:F1"/>
    <mergeCell ref="A3:D3"/>
    <mergeCell ref="A4:D4"/>
    <mergeCell ref="A5:D5"/>
    <mergeCell ref="A6:D6"/>
    <mergeCell ref="A7:D7"/>
    <mergeCell ref="A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workbookViewId="0">
      <selection activeCell="G22" sqref="G22"/>
    </sheetView>
  </sheetViews>
  <sheetFormatPr defaultRowHeight="15" x14ac:dyDescent="0.25"/>
  <cols>
    <col min="1" max="1" width="14.42578125" customWidth="1"/>
    <col min="2" max="2" width="10.85546875" customWidth="1"/>
    <col min="3" max="3" width="12.28515625" customWidth="1"/>
    <col min="4" max="4" width="14.42578125" customWidth="1"/>
    <col min="5" max="5" width="14" bestFit="1" customWidth="1"/>
    <col min="6" max="6" width="7" bestFit="1" customWidth="1"/>
    <col min="7" max="7" width="12.5703125" bestFit="1" customWidth="1"/>
    <col min="8" max="8" width="12.5703125" customWidth="1"/>
    <col min="9" max="9" width="9.42578125" bestFit="1" customWidth="1"/>
    <col min="10" max="10" width="15.42578125" bestFit="1" customWidth="1"/>
  </cols>
  <sheetData>
    <row r="1" spans="1:10" x14ac:dyDescent="0.25">
      <c r="A1" s="36" t="s">
        <v>59</v>
      </c>
      <c r="B1" s="37"/>
      <c r="C1" s="37"/>
      <c r="D1" s="37"/>
      <c r="E1" s="37"/>
      <c r="F1" s="37"/>
      <c r="G1" s="37"/>
      <c r="H1" s="37"/>
      <c r="I1" s="37"/>
      <c r="J1" s="38"/>
    </row>
    <row r="2" spans="1:10" x14ac:dyDescent="0.25">
      <c r="A2" s="10" t="s">
        <v>0</v>
      </c>
      <c r="B2" s="11" t="s">
        <v>1</v>
      </c>
      <c r="C2" s="10" t="s">
        <v>47</v>
      </c>
      <c r="D2" s="10" t="s">
        <v>43</v>
      </c>
      <c r="E2" s="10" t="s">
        <v>46</v>
      </c>
      <c r="F2" s="10" t="s">
        <v>44</v>
      </c>
      <c r="G2" s="10" t="s">
        <v>45</v>
      </c>
      <c r="H2" s="10" t="s">
        <v>41</v>
      </c>
      <c r="I2" s="12" t="s">
        <v>41</v>
      </c>
      <c r="J2" s="12" t="s">
        <v>6</v>
      </c>
    </row>
    <row r="3" spans="1:10" x14ac:dyDescent="0.25">
      <c r="A3" s="5">
        <v>57031</v>
      </c>
      <c r="B3" s="7">
        <v>57031</v>
      </c>
      <c r="C3" s="8">
        <v>5121</v>
      </c>
      <c r="D3" s="8">
        <v>0</v>
      </c>
      <c r="E3" s="9">
        <v>0</v>
      </c>
      <c r="F3" s="7">
        <v>57031</v>
      </c>
      <c r="G3" s="8">
        <v>4323</v>
      </c>
      <c r="H3" s="4">
        <v>0</v>
      </c>
      <c r="I3" s="9">
        <v>0</v>
      </c>
      <c r="J3" s="9">
        <f>(G3-C3)/C3</f>
        <v>-0.15582893966022263</v>
      </c>
    </row>
    <row r="4" spans="1:10" x14ac:dyDescent="0.25">
      <c r="A4" s="5">
        <v>99643</v>
      </c>
      <c r="B4" s="7">
        <v>99643</v>
      </c>
      <c r="C4" s="8">
        <v>3763</v>
      </c>
      <c r="D4" s="8">
        <v>0</v>
      </c>
      <c r="E4" s="9">
        <v>0</v>
      </c>
      <c r="F4" s="7">
        <v>99643</v>
      </c>
      <c r="G4" s="8">
        <v>4718</v>
      </c>
      <c r="H4" s="4">
        <v>0</v>
      </c>
      <c r="I4" s="9">
        <v>0</v>
      </c>
      <c r="J4" s="9">
        <f t="shared" ref="J4:J17" si="0">(G4-C4)/C4</f>
        <v>0.25378687217645496</v>
      </c>
    </row>
    <row r="5" spans="1:10" x14ac:dyDescent="0.25">
      <c r="A5" s="5">
        <v>620457</v>
      </c>
      <c r="B5" s="7">
        <v>620457</v>
      </c>
      <c r="C5" s="8">
        <v>7016</v>
      </c>
      <c r="D5" s="8">
        <v>0</v>
      </c>
      <c r="E5" s="9">
        <v>0</v>
      </c>
      <c r="F5" s="7">
        <v>620457</v>
      </c>
      <c r="G5" s="8">
        <v>6071</v>
      </c>
      <c r="H5" s="4">
        <v>0</v>
      </c>
      <c r="I5" s="9">
        <v>0</v>
      </c>
      <c r="J5" s="9">
        <f t="shared" si="0"/>
        <v>-0.13469213226909921</v>
      </c>
    </row>
    <row r="6" spans="1:10" x14ac:dyDescent="0.25">
      <c r="A6" s="5">
        <v>29740</v>
      </c>
      <c r="B6" s="7">
        <v>29740</v>
      </c>
      <c r="C6" s="8">
        <v>3928</v>
      </c>
      <c r="D6" s="8">
        <v>0</v>
      </c>
      <c r="E6" s="9">
        <v>0</v>
      </c>
      <c r="F6" s="7">
        <v>29749</v>
      </c>
      <c r="G6" s="8">
        <v>4758</v>
      </c>
      <c r="H6" s="4">
        <v>1</v>
      </c>
      <c r="I6" s="9">
        <f>1/5</f>
        <v>0.2</v>
      </c>
      <c r="J6" s="9">
        <f t="shared" si="0"/>
        <v>0.21130346232179226</v>
      </c>
    </row>
    <row r="7" spans="1:10" x14ac:dyDescent="0.25">
      <c r="A7" s="5">
        <v>384109</v>
      </c>
      <c r="B7" s="7">
        <v>384109</v>
      </c>
      <c r="C7" s="8">
        <v>8113</v>
      </c>
      <c r="D7" s="8">
        <v>0</v>
      </c>
      <c r="E7" s="9">
        <v>0</v>
      </c>
      <c r="F7" s="7">
        <v>384109</v>
      </c>
      <c r="G7" s="8">
        <v>6567</v>
      </c>
      <c r="H7" s="4">
        <v>0</v>
      </c>
      <c r="I7" s="9">
        <v>0</v>
      </c>
      <c r="J7" s="9">
        <f t="shared" si="0"/>
        <v>-0.19055836312091703</v>
      </c>
    </row>
    <row r="8" spans="1:10" x14ac:dyDescent="0.25">
      <c r="A8" s="5">
        <v>47291</v>
      </c>
      <c r="B8" s="7">
        <v>47291</v>
      </c>
      <c r="C8" s="8">
        <v>6940</v>
      </c>
      <c r="D8" s="8">
        <v>0</v>
      </c>
      <c r="E8" s="9">
        <v>0</v>
      </c>
      <c r="F8" s="7">
        <v>47291</v>
      </c>
      <c r="G8" s="8">
        <v>4519</v>
      </c>
      <c r="H8" s="4">
        <v>0</v>
      </c>
      <c r="I8" s="9">
        <v>0</v>
      </c>
      <c r="J8" s="9">
        <f t="shared" si="0"/>
        <v>-0.34884726224783863</v>
      </c>
    </row>
    <row r="9" spans="1:10" x14ac:dyDescent="0.25">
      <c r="A9" s="5">
        <v>725882</v>
      </c>
      <c r="B9" s="7">
        <v>725882</v>
      </c>
      <c r="C9" s="8">
        <v>3808</v>
      </c>
      <c r="D9" s="8">
        <v>0</v>
      </c>
      <c r="E9" s="9">
        <v>0</v>
      </c>
      <c r="F9" s="7">
        <v>625872</v>
      </c>
      <c r="G9" s="8">
        <v>5746</v>
      </c>
      <c r="H9" s="4">
        <v>2</v>
      </c>
      <c r="I9" s="9">
        <f>2/6</f>
        <v>0.33333333333333331</v>
      </c>
      <c r="J9" s="9">
        <f t="shared" si="0"/>
        <v>0.5089285714285714</v>
      </c>
    </row>
    <row r="10" spans="1:10" x14ac:dyDescent="0.25">
      <c r="A10" s="5">
        <v>728154</v>
      </c>
      <c r="B10" s="7">
        <v>728154</v>
      </c>
      <c r="C10" s="8">
        <v>4867</v>
      </c>
      <c r="D10" s="8">
        <v>0</v>
      </c>
      <c r="E10" s="9">
        <v>0</v>
      </c>
      <c r="F10" s="7">
        <v>728054</v>
      </c>
      <c r="G10" s="8">
        <v>5382</v>
      </c>
      <c r="H10" s="4">
        <v>1</v>
      </c>
      <c r="I10" s="9">
        <f>1/6</f>
        <v>0.16666666666666666</v>
      </c>
      <c r="J10" s="9">
        <f t="shared" si="0"/>
        <v>0.10581467022806657</v>
      </c>
    </row>
    <row r="11" spans="1:10" x14ac:dyDescent="0.25">
      <c r="A11" s="5">
        <v>88421</v>
      </c>
      <c r="B11" s="7">
        <v>88421</v>
      </c>
      <c r="C11" s="8">
        <v>3278</v>
      </c>
      <c r="D11" s="8">
        <v>0</v>
      </c>
      <c r="E11" s="9">
        <v>0</v>
      </c>
      <c r="F11" s="7">
        <v>88421</v>
      </c>
      <c r="G11" s="8">
        <v>5002</v>
      </c>
      <c r="H11" s="4">
        <v>0</v>
      </c>
      <c r="I11" s="9">
        <v>0</v>
      </c>
      <c r="J11" s="9">
        <f t="shared" si="0"/>
        <v>0.52593044539353262</v>
      </c>
    </row>
    <row r="12" spans="1:10" x14ac:dyDescent="0.25">
      <c r="A12" s="5" t="s">
        <v>3</v>
      </c>
      <c r="B12" s="7" t="s">
        <v>3</v>
      </c>
      <c r="C12" s="8">
        <v>7749</v>
      </c>
      <c r="D12" s="8">
        <v>0</v>
      </c>
      <c r="E12" s="9">
        <v>0</v>
      </c>
      <c r="F12" s="7" t="s">
        <v>4</v>
      </c>
      <c r="G12" s="8">
        <v>5143</v>
      </c>
      <c r="H12" s="4">
        <v>0</v>
      </c>
      <c r="I12" s="9">
        <v>0</v>
      </c>
      <c r="J12" s="9">
        <f t="shared" si="0"/>
        <v>-0.33630145825267777</v>
      </c>
    </row>
    <row r="13" spans="1:10" x14ac:dyDescent="0.25">
      <c r="A13" s="5">
        <v>20095</v>
      </c>
      <c r="B13" s="7">
        <v>30095</v>
      </c>
      <c r="C13" s="8">
        <v>3620</v>
      </c>
      <c r="D13" s="8">
        <v>1</v>
      </c>
      <c r="E13" s="9">
        <f>1/5</f>
        <v>0.2</v>
      </c>
      <c r="F13" s="7">
        <v>20096</v>
      </c>
      <c r="G13" s="8">
        <v>3731</v>
      </c>
      <c r="H13" s="4">
        <v>0</v>
      </c>
      <c r="I13" s="9">
        <v>0</v>
      </c>
      <c r="J13" s="9">
        <f t="shared" si="0"/>
        <v>3.0662983425414365E-2</v>
      </c>
    </row>
    <row r="14" spans="1:10" x14ac:dyDescent="0.25">
      <c r="A14" s="5">
        <v>846291</v>
      </c>
      <c r="B14" s="7">
        <v>846291</v>
      </c>
      <c r="C14" s="8">
        <v>6063</v>
      </c>
      <c r="D14" s="8">
        <v>0</v>
      </c>
      <c r="E14" s="9">
        <v>0</v>
      </c>
      <c r="F14" s="7">
        <v>846291</v>
      </c>
      <c r="G14" s="8">
        <v>5458</v>
      </c>
      <c r="H14" s="4">
        <v>0</v>
      </c>
      <c r="I14" s="9">
        <v>0</v>
      </c>
      <c r="J14" s="9">
        <f t="shared" si="0"/>
        <v>-9.9785584694045845E-2</v>
      </c>
    </row>
    <row r="15" spans="1:10" x14ac:dyDescent="0.25">
      <c r="A15" s="5">
        <v>992277</v>
      </c>
      <c r="B15" s="7">
        <v>992277</v>
      </c>
      <c r="C15" s="8">
        <v>3311</v>
      </c>
      <c r="D15" s="8">
        <v>0</v>
      </c>
      <c r="E15" s="9">
        <v>0</v>
      </c>
      <c r="F15" s="7">
        <v>992277</v>
      </c>
      <c r="G15" s="8">
        <v>2985</v>
      </c>
      <c r="H15" s="4">
        <v>0</v>
      </c>
      <c r="I15" s="9">
        <v>0</v>
      </c>
      <c r="J15" s="9">
        <f t="shared" si="0"/>
        <v>-9.8459679855028695E-2</v>
      </c>
    </row>
    <row r="16" spans="1:10" x14ac:dyDescent="0.25">
      <c r="A16" s="5">
        <v>74921</v>
      </c>
      <c r="B16" s="7">
        <v>74921</v>
      </c>
      <c r="C16" s="8">
        <v>3439</v>
      </c>
      <c r="D16" s="8">
        <v>0</v>
      </c>
      <c r="E16" s="9">
        <v>0</v>
      </c>
      <c r="F16" s="7">
        <v>74921</v>
      </c>
      <c r="G16" s="8">
        <v>3357</v>
      </c>
      <c r="H16" s="4">
        <v>0</v>
      </c>
      <c r="I16" s="9">
        <v>0</v>
      </c>
      <c r="J16" s="9">
        <f t="shared" si="0"/>
        <v>-2.3844140738586799E-2</v>
      </c>
    </row>
    <row r="17" spans="1:10" x14ac:dyDescent="0.25">
      <c r="A17" s="5" t="s">
        <v>3</v>
      </c>
      <c r="B17" s="7" t="s">
        <v>3</v>
      </c>
      <c r="C17" s="8">
        <v>4700</v>
      </c>
      <c r="D17" s="8">
        <v>0</v>
      </c>
      <c r="E17" s="9">
        <v>0</v>
      </c>
      <c r="F17" s="7" t="s">
        <v>3</v>
      </c>
      <c r="G17" s="8">
        <v>4890</v>
      </c>
      <c r="H17" s="4">
        <v>0</v>
      </c>
      <c r="I17" s="9">
        <v>0</v>
      </c>
      <c r="J17" s="9">
        <f t="shared" si="0"/>
        <v>4.042553191489362E-2</v>
      </c>
    </row>
    <row r="18" spans="1:10" x14ac:dyDescent="0.25">
      <c r="A18" s="39" t="s">
        <v>52</v>
      </c>
      <c r="B18" s="40"/>
      <c r="C18" s="16">
        <f>SUM(C3:C17)</f>
        <v>75716</v>
      </c>
      <c r="D18" s="16">
        <v>1</v>
      </c>
      <c r="E18" s="17">
        <f>SUM(E3:E17)</f>
        <v>0.2</v>
      </c>
      <c r="F18" s="18"/>
      <c r="G18" s="16">
        <f>SUM(G3:G17)</f>
        <v>72650</v>
      </c>
      <c r="H18" s="16">
        <f>SUM(H3:H17)</f>
        <v>4</v>
      </c>
      <c r="I18" s="17">
        <f>SUM(I3:I17)</f>
        <v>0.7</v>
      </c>
      <c r="J18" s="17">
        <f>SUM(J3:J17)</f>
        <v>0.28853497605030909</v>
      </c>
    </row>
    <row r="20" spans="1:10" x14ac:dyDescent="0.25">
      <c r="A20" s="32" t="s">
        <v>53</v>
      </c>
      <c r="B20" s="32"/>
      <c r="C20" s="32"/>
      <c r="D20" s="32"/>
      <c r="E20" s="26">
        <f>G18-C18</f>
        <v>-3066</v>
      </c>
    </row>
    <row r="21" spans="1:10" x14ac:dyDescent="0.25">
      <c r="A21" s="32" t="s">
        <v>54</v>
      </c>
      <c r="B21" s="32"/>
      <c r="C21" s="32"/>
      <c r="D21" s="32"/>
      <c r="E21" s="27">
        <f>E20/C18</f>
        <v>-4.0493422790427384E-2</v>
      </c>
    </row>
    <row r="22" spans="1:10" x14ac:dyDescent="0.25">
      <c r="A22" s="32" t="s">
        <v>56</v>
      </c>
      <c r="B22" s="32"/>
      <c r="C22" s="32"/>
      <c r="D22" s="32"/>
      <c r="E22" s="27">
        <f>J18</f>
        <v>0.28853497605030909</v>
      </c>
    </row>
    <row r="23" spans="1:10" x14ac:dyDescent="0.25">
      <c r="A23" s="33" t="s">
        <v>57</v>
      </c>
      <c r="B23" s="34"/>
      <c r="C23" s="34"/>
      <c r="D23" s="35"/>
      <c r="E23" s="27">
        <f>E22/15</f>
        <v>1.9235665070020606E-2</v>
      </c>
    </row>
    <row r="24" spans="1:10" x14ac:dyDescent="0.25">
      <c r="A24" s="32" t="s">
        <v>49</v>
      </c>
      <c r="B24" s="32"/>
      <c r="C24" s="32"/>
      <c r="D24" s="32"/>
      <c r="E24" s="26">
        <f>H18-D18</f>
        <v>3</v>
      </c>
    </row>
    <row r="25" spans="1:10" x14ac:dyDescent="0.25">
      <c r="A25" s="32" t="s">
        <v>50</v>
      </c>
      <c r="B25" s="32"/>
      <c r="C25" s="32"/>
      <c r="D25" s="32"/>
      <c r="E25" s="27">
        <f>E24/D18</f>
        <v>3</v>
      </c>
    </row>
    <row r="26" spans="1:10" x14ac:dyDescent="0.25">
      <c r="A26" s="32" t="s">
        <v>48</v>
      </c>
      <c r="B26" s="32"/>
      <c r="C26" s="32"/>
      <c r="D26" s="32"/>
      <c r="E26" s="27">
        <f>(I18-E18)/E18</f>
        <v>2.4999999999999996</v>
      </c>
    </row>
    <row r="27" spans="1:10" x14ac:dyDescent="0.25">
      <c r="A27" s="32" t="s">
        <v>55</v>
      </c>
      <c r="B27" s="32"/>
      <c r="C27" s="32"/>
      <c r="D27" s="32"/>
      <c r="E27" s="27">
        <f>E26/15</f>
        <v>0.16666666666666663</v>
      </c>
    </row>
  </sheetData>
  <mergeCells count="10">
    <mergeCell ref="A18:B18"/>
    <mergeCell ref="A1:J1"/>
    <mergeCell ref="A23:D23"/>
    <mergeCell ref="A26:D26"/>
    <mergeCell ref="A27:D27"/>
    <mergeCell ref="A20:D20"/>
    <mergeCell ref="A21:D21"/>
    <mergeCell ref="A22:D22"/>
    <mergeCell ref="A24:D24"/>
    <mergeCell ref="A25:D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A20" sqref="A20:D27"/>
    </sheetView>
  </sheetViews>
  <sheetFormatPr defaultColWidth="13" defaultRowHeight="15" x14ac:dyDescent="0.25"/>
  <cols>
    <col min="5" max="5" width="14" bestFit="1" customWidth="1"/>
  </cols>
  <sheetData>
    <row r="1" spans="1:10" x14ac:dyDescent="0.25">
      <c r="A1" s="29" t="s">
        <v>58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0" t="s">
        <v>0</v>
      </c>
      <c r="B2" s="11" t="s">
        <v>1</v>
      </c>
      <c r="C2" s="10" t="s">
        <v>47</v>
      </c>
      <c r="D2" s="10" t="s">
        <v>43</v>
      </c>
      <c r="E2" s="10" t="s">
        <v>46</v>
      </c>
      <c r="F2" s="10" t="s">
        <v>44</v>
      </c>
      <c r="G2" s="10" t="s">
        <v>45</v>
      </c>
      <c r="H2" s="10" t="s">
        <v>41</v>
      </c>
      <c r="I2" s="12" t="s">
        <v>41</v>
      </c>
      <c r="J2" s="12" t="s">
        <v>6</v>
      </c>
    </row>
    <row r="3" spans="1:10" x14ac:dyDescent="0.25">
      <c r="A3" s="5">
        <v>57031</v>
      </c>
      <c r="B3" s="7">
        <v>570411</v>
      </c>
      <c r="C3" s="8">
        <v>5386</v>
      </c>
      <c r="D3" s="8">
        <v>3</v>
      </c>
      <c r="E3" s="9">
        <f>3/5</f>
        <v>0.6</v>
      </c>
      <c r="F3" s="7">
        <v>57031</v>
      </c>
      <c r="G3" s="8">
        <v>6326</v>
      </c>
      <c r="H3" s="4">
        <v>0</v>
      </c>
      <c r="I3" s="9">
        <v>0</v>
      </c>
      <c r="J3" s="9">
        <f>(G3-C3)/C3</f>
        <v>0.17452655031563313</v>
      </c>
    </row>
    <row r="4" spans="1:10" x14ac:dyDescent="0.25">
      <c r="A4" s="5">
        <v>99643</v>
      </c>
      <c r="B4" s="7">
        <v>99643</v>
      </c>
      <c r="C4" s="8">
        <v>4450</v>
      </c>
      <c r="D4" s="8">
        <v>0</v>
      </c>
      <c r="E4" s="9">
        <v>0</v>
      </c>
      <c r="F4" s="7">
        <v>0</v>
      </c>
      <c r="G4" s="8">
        <v>775</v>
      </c>
      <c r="H4" s="4">
        <v>5</v>
      </c>
      <c r="I4" s="9">
        <v>1</v>
      </c>
      <c r="J4" s="9">
        <f t="shared" ref="J4:J17" si="0">(G4-C4)/C4</f>
        <v>-0.8258426966292135</v>
      </c>
    </row>
    <row r="5" spans="1:10" x14ac:dyDescent="0.25">
      <c r="A5" s="5">
        <v>620457</v>
      </c>
      <c r="B5" s="7">
        <v>620457</v>
      </c>
      <c r="C5" s="8">
        <v>6157</v>
      </c>
      <c r="D5" s="8">
        <v>0</v>
      </c>
      <c r="E5" s="9">
        <v>0</v>
      </c>
      <c r="F5" s="7">
        <v>630458</v>
      </c>
      <c r="G5" s="8">
        <v>5361</v>
      </c>
      <c r="H5" s="4">
        <v>2</v>
      </c>
      <c r="I5" s="9">
        <f>2/6</f>
        <v>0.33333333333333331</v>
      </c>
      <c r="J5" s="9">
        <f t="shared" si="0"/>
        <v>-0.12928374208218288</v>
      </c>
    </row>
    <row r="6" spans="1:10" x14ac:dyDescent="0.25">
      <c r="A6" s="5">
        <v>29740</v>
      </c>
      <c r="B6" s="7">
        <v>29749</v>
      </c>
      <c r="C6" s="8">
        <v>5999</v>
      </c>
      <c r="D6" s="8">
        <v>1</v>
      </c>
      <c r="E6" s="9">
        <f>1/5</f>
        <v>0.2</v>
      </c>
      <c r="F6" s="7">
        <v>29750</v>
      </c>
      <c r="G6" s="8">
        <v>6532</v>
      </c>
      <c r="H6" s="4">
        <v>0</v>
      </c>
      <c r="I6" s="9">
        <v>0</v>
      </c>
      <c r="J6" s="9">
        <f t="shared" si="0"/>
        <v>8.8848141356892812E-2</v>
      </c>
    </row>
    <row r="7" spans="1:10" x14ac:dyDescent="0.25">
      <c r="A7" s="5">
        <v>384109</v>
      </c>
      <c r="B7" s="7">
        <v>38109</v>
      </c>
      <c r="C7" s="8">
        <v>5212</v>
      </c>
      <c r="D7" s="8">
        <v>1</v>
      </c>
      <c r="E7" s="9">
        <f>1/6</f>
        <v>0.16666666666666666</v>
      </c>
      <c r="F7" s="7">
        <v>374109</v>
      </c>
      <c r="G7" s="8">
        <v>5971</v>
      </c>
      <c r="H7" s="4">
        <v>1</v>
      </c>
      <c r="I7" s="9">
        <v>0.16666666666666699</v>
      </c>
      <c r="J7" s="9">
        <f t="shared" si="0"/>
        <v>0.14562547966231773</v>
      </c>
    </row>
    <row r="8" spans="1:10" x14ac:dyDescent="0.25">
      <c r="A8" s="5">
        <v>47291</v>
      </c>
      <c r="B8" s="7">
        <v>47291</v>
      </c>
      <c r="C8" s="8">
        <v>5046</v>
      </c>
      <c r="D8" s="8">
        <v>0</v>
      </c>
      <c r="E8" s="9">
        <v>0</v>
      </c>
      <c r="F8" s="7">
        <v>47291</v>
      </c>
      <c r="G8" s="8">
        <v>5048</v>
      </c>
      <c r="H8" s="4">
        <v>0</v>
      </c>
      <c r="I8" s="9">
        <v>0</v>
      </c>
      <c r="J8" s="9">
        <f t="shared" si="0"/>
        <v>3.9635354736424893E-4</v>
      </c>
    </row>
    <row r="9" spans="1:10" x14ac:dyDescent="0.25">
      <c r="A9" s="5">
        <v>725882</v>
      </c>
      <c r="B9" s="7">
        <v>725882</v>
      </c>
      <c r="C9" s="8">
        <v>5774</v>
      </c>
      <c r="D9" s="8">
        <v>0</v>
      </c>
      <c r="E9" s="9">
        <v>0</v>
      </c>
      <c r="F9" s="7">
        <v>725882</v>
      </c>
      <c r="G9" s="8">
        <v>6751</v>
      </c>
      <c r="H9" s="4">
        <v>0</v>
      </c>
      <c r="I9" s="9">
        <v>0</v>
      </c>
      <c r="J9" s="9">
        <f t="shared" si="0"/>
        <v>0.16920678905438172</v>
      </c>
    </row>
    <row r="10" spans="1:10" x14ac:dyDescent="0.25">
      <c r="A10" s="5">
        <v>728154</v>
      </c>
      <c r="B10" s="7">
        <v>728154</v>
      </c>
      <c r="C10" s="8">
        <v>4461</v>
      </c>
      <c r="D10" s="8">
        <v>0</v>
      </c>
      <c r="E10" s="9">
        <v>0</v>
      </c>
      <c r="F10" s="7">
        <v>727154</v>
      </c>
      <c r="G10" s="8">
        <v>5548</v>
      </c>
      <c r="H10" s="4">
        <v>1</v>
      </c>
      <c r="I10" s="9">
        <v>0.16666666666666699</v>
      </c>
      <c r="J10" s="9">
        <f t="shared" si="0"/>
        <v>0.24366733916162295</v>
      </c>
    </row>
    <row r="11" spans="1:10" x14ac:dyDescent="0.25">
      <c r="A11" s="5">
        <v>88421</v>
      </c>
      <c r="B11" s="7">
        <v>88421</v>
      </c>
      <c r="C11" s="8">
        <v>5263</v>
      </c>
      <c r="D11" s="8">
        <v>0</v>
      </c>
      <c r="E11" s="9">
        <v>0</v>
      </c>
      <c r="F11" s="7">
        <v>88421</v>
      </c>
      <c r="G11" s="8">
        <v>4264</v>
      </c>
      <c r="H11" s="4">
        <v>0</v>
      </c>
      <c r="I11" s="9">
        <v>0</v>
      </c>
      <c r="J11" s="9">
        <f t="shared" si="0"/>
        <v>-0.18981569447083413</v>
      </c>
    </row>
    <row r="12" spans="1:10" x14ac:dyDescent="0.25">
      <c r="A12" s="5" t="s">
        <v>3</v>
      </c>
      <c r="B12" s="7" t="s">
        <v>3</v>
      </c>
      <c r="C12" s="8">
        <v>5664</v>
      </c>
      <c r="D12" s="8">
        <v>0</v>
      </c>
      <c r="E12" s="9">
        <v>0</v>
      </c>
      <c r="F12" s="7" t="s">
        <v>3</v>
      </c>
      <c r="G12" s="8">
        <v>6177</v>
      </c>
      <c r="H12" s="4">
        <v>0</v>
      </c>
      <c r="I12" s="9">
        <v>0</v>
      </c>
      <c r="J12" s="9">
        <f t="shared" si="0"/>
        <v>9.0572033898305079E-2</v>
      </c>
    </row>
    <row r="13" spans="1:10" x14ac:dyDescent="0.25">
      <c r="A13" s="5">
        <v>20095</v>
      </c>
      <c r="B13" s="7">
        <v>20095</v>
      </c>
      <c r="C13" s="8">
        <v>4461</v>
      </c>
      <c r="D13" s="8">
        <v>1</v>
      </c>
      <c r="E13" s="9">
        <v>0</v>
      </c>
      <c r="F13" s="7">
        <v>20095</v>
      </c>
      <c r="G13" s="8">
        <v>6356</v>
      </c>
      <c r="H13" s="4">
        <v>0</v>
      </c>
      <c r="I13" s="9">
        <v>0</v>
      </c>
      <c r="J13" s="9">
        <f t="shared" si="0"/>
        <v>0.42479264738847794</v>
      </c>
    </row>
    <row r="14" spans="1:10" x14ac:dyDescent="0.25">
      <c r="A14" s="5">
        <v>846291</v>
      </c>
      <c r="B14" s="7">
        <v>856291</v>
      </c>
      <c r="C14" s="8">
        <v>4692</v>
      </c>
      <c r="D14" s="8">
        <v>1</v>
      </c>
      <c r="E14" s="9">
        <f>1/6</f>
        <v>0.16666666666666666</v>
      </c>
      <c r="F14" s="7">
        <v>846291</v>
      </c>
      <c r="G14" s="8">
        <v>5826</v>
      </c>
      <c r="H14" s="4">
        <v>0</v>
      </c>
      <c r="I14" s="9">
        <v>0</v>
      </c>
      <c r="J14" s="9">
        <f t="shared" si="0"/>
        <v>0.24168797953964194</v>
      </c>
    </row>
    <row r="15" spans="1:10" x14ac:dyDescent="0.25">
      <c r="A15" s="5">
        <v>992277</v>
      </c>
      <c r="B15" s="7">
        <v>992277</v>
      </c>
      <c r="C15" s="8">
        <v>3426</v>
      </c>
      <c r="D15" s="8">
        <v>0</v>
      </c>
      <c r="E15" s="9">
        <v>0</v>
      </c>
      <c r="F15" s="7">
        <v>992277</v>
      </c>
      <c r="G15" s="8">
        <v>4818</v>
      </c>
      <c r="H15" s="4">
        <v>0</v>
      </c>
      <c r="I15" s="9">
        <v>0</v>
      </c>
      <c r="J15" s="9">
        <f t="shared" si="0"/>
        <v>0.40630472854640981</v>
      </c>
    </row>
    <row r="16" spans="1:10" x14ac:dyDescent="0.25">
      <c r="A16" s="5">
        <v>74921</v>
      </c>
      <c r="B16" s="7">
        <v>75921</v>
      </c>
      <c r="C16" s="8">
        <v>4548</v>
      </c>
      <c r="D16" s="8">
        <v>1</v>
      </c>
      <c r="E16" s="9">
        <f>1/5</f>
        <v>0.2</v>
      </c>
      <c r="F16" s="7">
        <v>74921</v>
      </c>
      <c r="G16" s="8">
        <v>4646</v>
      </c>
      <c r="H16" s="4">
        <v>0</v>
      </c>
      <c r="I16" s="9">
        <v>0</v>
      </c>
      <c r="J16" s="9">
        <f t="shared" si="0"/>
        <v>2.1547933157431837E-2</v>
      </c>
    </row>
    <row r="17" spans="1:10" x14ac:dyDescent="0.25">
      <c r="A17" s="5" t="s">
        <v>3</v>
      </c>
      <c r="B17" s="7" t="s">
        <v>3</v>
      </c>
      <c r="C17" s="8">
        <v>6749</v>
      </c>
      <c r="D17" s="8">
        <v>0</v>
      </c>
      <c r="E17" s="9">
        <v>0</v>
      </c>
      <c r="F17" s="7" t="s">
        <v>5</v>
      </c>
      <c r="G17" s="8">
        <v>6748</v>
      </c>
      <c r="H17" s="4">
        <v>1</v>
      </c>
      <c r="I17" s="9">
        <v>0.2</v>
      </c>
      <c r="J17" s="9">
        <f t="shared" si="0"/>
        <v>-1.481700992739665E-4</v>
      </c>
    </row>
    <row r="18" spans="1:10" x14ac:dyDescent="0.25">
      <c r="A18" s="28" t="s">
        <v>51</v>
      </c>
      <c r="B18" s="28"/>
      <c r="C18" s="16">
        <f>SUM(C3:C17)</f>
        <v>77288</v>
      </c>
      <c r="D18" s="16">
        <f>SUM(D3:D17)</f>
        <v>8</v>
      </c>
      <c r="E18" s="17">
        <f>SUM(E3:E17)</f>
        <v>1.3333333333333333</v>
      </c>
      <c r="F18" s="18"/>
      <c r="G18" s="16">
        <f>SUM(G3:G17)</f>
        <v>81147</v>
      </c>
      <c r="H18" s="16">
        <f>SUM(H3:H17)</f>
        <v>10</v>
      </c>
      <c r="I18" s="17">
        <f>SUM(I3:I17)</f>
        <v>1.8666666666666671</v>
      </c>
      <c r="J18" s="17">
        <f>SUM(J3:J17)</f>
        <v>0.86208567234697475</v>
      </c>
    </row>
    <row r="20" spans="1:10" x14ac:dyDescent="0.25">
      <c r="A20" s="32" t="s">
        <v>53</v>
      </c>
      <c r="B20" s="32"/>
      <c r="C20" s="32"/>
      <c r="D20" s="32"/>
      <c r="E20" s="26">
        <f>G18-C18</f>
        <v>3859</v>
      </c>
    </row>
    <row r="21" spans="1:10" x14ac:dyDescent="0.25">
      <c r="A21" s="32" t="s">
        <v>54</v>
      </c>
      <c r="B21" s="32"/>
      <c r="C21" s="32"/>
      <c r="D21" s="32"/>
      <c r="E21" s="27">
        <f>E20/C18</f>
        <v>4.9930131456370978E-2</v>
      </c>
    </row>
    <row r="22" spans="1:10" x14ac:dyDescent="0.25">
      <c r="A22" s="32" t="s">
        <v>56</v>
      </c>
      <c r="B22" s="32"/>
      <c r="C22" s="32"/>
      <c r="D22" s="32"/>
      <c r="E22" s="27">
        <f>J18</f>
        <v>0.86208567234697475</v>
      </c>
    </row>
    <row r="23" spans="1:10" x14ac:dyDescent="0.25">
      <c r="A23" s="33" t="s">
        <v>57</v>
      </c>
      <c r="B23" s="34"/>
      <c r="C23" s="34"/>
      <c r="D23" s="35"/>
      <c r="E23" s="27">
        <f>E22/15</f>
        <v>5.7472378156464984E-2</v>
      </c>
    </row>
    <row r="24" spans="1:10" x14ac:dyDescent="0.25">
      <c r="A24" s="32" t="s">
        <v>49</v>
      </c>
      <c r="B24" s="32"/>
      <c r="C24" s="32"/>
      <c r="D24" s="32"/>
      <c r="E24" s="26">
        <f>H18-D18</f>
        <v>2</v>
      </c>
    </row>
    <row r="25" spans="1:10" x14ac:dyDescent="0.25">
      <c r="A25" s="32" t="s">
        <v>50</v>
      </c>
      <c r="B25" s="32"/>
      <c r="C25" s="32"/>
      <c r="D25" s="32"/>
      <c r="E25" s="27">
        <f>E24/D18</f>
        <v>0.25</v>
      </c>
    </row>
    <row r="26" spans="1:10" x14ac:dyDescent="0.25">
      <c r="A26" s="32" t="s">
        <v>48</v>
      </c>
      <c r="B26" s="32"/>
      <c r="C26" s="32"/>
      <c r="D26" s="32"/>
      <c r="E26" s="27">
        <f>(I18-E18)/E18</f>
        <v>0.40000000000000041</v>
      </c>
    </row>
    <row r="27" spans="1:10" x14ac:dyDescent="0.25">
      <c r="A27" s="32" t="s">
        <v>55</v>
      </c>
      <c r="B27" s="32"/>
      <c r="C27" s="32"/>
      <c r="D27" s="32"/>
      <c r="E27" s="27">
        <f>E26/15</f>
        <v>2.6666666666666693E-2</v>
      </c>
    </row>
  </sheetData>
  <mergeCells count="10">
    <mergeCell ref="A25:D25"/>
    <mergeCell ref="A26:D26"/>
    <mergeCell ref="A27:D27"/>
    <mergeCell ref="A23:D23"/>
    <mergeCell ref="A1:J1"/>
    <mergeCell ref="A18:B18"/>
    <mergeCell ref="A20:D20"/>
    <mergeCell ref="A21:D21"/>
    <mergeCell ref="A22:D22"/>
    <mergeCell ref="A24:D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20" sqref="A20:D27"/>
    </sheetView>
  </sheetViews>
  <sheetFormatPr defaultRowHeight="15" x14ac:dyDescent="0.25"/>
  <cols>
    <col min="1" max="1" width="17" customWidth="1"/>
    <col min="2" max="2" width="12.42578125" customWidth="1"/>
    <col min="3" max="3" width="13.5703125" customWidth="1"/>
    <col min="4" max="4" width="10.7109375" customWidth="1"/>
    <col min="5" max="5" width="14" bestFit="1" customWidth="1"/>
    <col min="6" max="6" width="8" customWidth="1"/>
    <col min="7" max="7" width="9.5703125" bestFit="1" customWidth="1"/>
    <col min="8" max="9" width="9.42578125" bestFit="1" customWidth="1"/>
    <col min="10" max="10" width="15.42578125" bestFit="1" customWidth="1"/>
  </cols>
  <sheetData>
    <row r="1" spans="1:10" x14ac:dyDescent="0.25">
      <c r="A1" s="29" t="s">
        <v>60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0" t="s">
        <v>0</v>
      </c>
      <c r="B2" s="11" t="s">
        <v>1</v>
      </c>
      <c r="C2" s="10" t="s">
        <v>47</v>
      </c>
      <c r="D2" s="10" t="s">
        <v>43</v>
      </c>
      <c r="E2" s="10" t="s">
        <v>46</v>
      </c>
      <c r="F2" s="10" t="s">
        <v>44</v>
      </c>
      <c r="G2" s="10" t="s">
        <v>45</v>
      </c>
      <c r="H2" s="10" t="s">
        <v>41</v>
      </c>
      <c r="I2" s="12" t="s">
        <v>41</v>
      </c>
      <c r="J2" s="12" t="s">
        <v>6</v>
      </c>
    </row>
    <row r="3" spans="1:10" x14ac:dyDescent="0.25">
      <c r="A3" s="5">
        <v>57031</v>
      </c>
      <c r="B3" s="7">
        <v>57031</v>
      </c>
      <c r="C3" s="8">
        <v>9868</v>
      </c>
      <c r="D3" s="8">
        <v>0</v>
      </c>
      <c r="E3" s="9">
        <f>D3/5</f>
        <v>0</v>
      </c>
      <c r="F3" s="7">
        <v>57031</v>
      </c>
      <c r="G3" s="8">
        <v>16012</v>
      </c>
      <c r="H3" s="8">
        <v>0</v>
      </c>
      <c r="I3" s="9">
        <f>H3/5</f>
        <v>0</v>
      </c>
      <c r="J3" s="9">
        <f>(G3-C3)/C3</f>
        <v>0.62261856505877589</v>
      </c>
    </row>
    <row r="4" spans="1:10" x14ac:dyDescent="0.25">
      <c r="A4" s="5">
        <v>99643</v>
      </c>
      <c r="B4" s="7">
        <v>99642</v>
      </c>
      <c r="C4" s="8">
        <v>5783</v>
      </c>
      <c r="D4" s="31">
        <v>1</v>
      </c>
      <c r="E4" s="9">
        <f t="shared" ref="E4:E17" si="0">D4/5</f>
        <v>0.2</v>
      </c>
      <c r="F4" s="7">
        <v>99643</v>
      </c>
      <c r="G4" s="8">
        <v>6111</v>
      </c>
      <c r="H4" s="8">
        <v>0</v>
      </c>
      <c r="I4" s="9">
        <f t="shared" ref="I4:I17" si="1">H4/5</f>
        <v>0</v>
      </c>
      <c r="J4" s="9">
        <f t="shared" ref="J4:J17" si="2">(G4-C4)/C4</f>
        <v>5.671796645339789E-2</v>
      </c>
    </row>
    <row r="5" spans="1:10" x14ac:dyDescent="0.25">
      <c r="A5" s="5">
        <v>620457</v>
      </c>
      <c r="B5" s="7">
        <v>620457</v>
      </c>
      <c r="C5" s="8">
        <v>9443</v>
      </c>
      <c r="D5" s="8">
        <v>0</v>
      </c>
      <c r="E5" s="9">
        <f>D5/6</f>
        <v>0</v>
      </c>
      <c r="F5" s="7">
        <v>620457</v>
      </c>
      <c r="G5" s="8">
        <v>8050</v>
      </c>
      <c r="H5" s="8">
        <v>0</v>
      </c>
      <c r="I5" s="9">
        <f>H5/6</f>
        <v>0</v>
      </c>
      <c r="J5" s="9">
        <f t="shared" si="2"/>
        <v>-0.1475166790214974</v>
      </c>
    </row>
    <row r="6" spans="1:10" x14ac:dyDescent="0.25">
      <c r="A6" s="5">
        <v>29740</v>
      </c>
      <c r="B6" s="7">
        <v>29740</v>
      </c>
      <c r="C6" s="8">
        <v>5974</v>
      </c>
      <c r="D6" s="8">
        <v>0</v>
      </c>
      <c r="E6" s="9">
        <f t="shared" si="0"/>
        <v>0</v>
      </c>
      <c r="F6" s="7">
        <v>29740</v>
      </c>
      <c r="G6" s="8">
        <v>6602</v>
      </c>
      <c r="H6" s="8">
        <v>0</v>
      </c>
      <c r="I6" s="9">
        <f t="shared" si="1"/>
        <v>0</v>
      </c>
      <c r="J6" s="9">
        <f t="shared" si="2"/>
        <v>0.10512219618346166</v>
      </c>
    </row>
    <row r="7" spans="1:10" x14ac:dyDescent="0.25">
      <c r="A7" s="5">
        <v>384109</v>
      </c>
      <c r="B7" s="7">
        <v>38109</v>
      </c>
      <c r="C7" s="8">
        <v>5997</v>
      </c>
      <c r="D7" s="8">
        <v>1</v>
      </c>
      <c r="E7" s="9">
        <f>D7/6</f>
        <v>0.16666666666666666</v>
      </c>
      <c r="F7" s="7">
        <v>384</v>
      </c>
      <c r="G7" s="8">
        <v>4303</v>
      </c>
      <c r="H7" s="8">
        <v>3</v>
      </c>
      <c r="I7" s="9">
        <f>H7/6</f>
        <v>0.5</v>
      </c>
      <c r="J7" s="9">
        <f t="shared" si="2"/>
        <v>-0.28247457061864267</v>
      </c>
    </row>
    <row r="8" spans="1:10" x14ac:dyDescent="0.25">
      <c r="A8" s="5">
        <v>47291</v>
      </c>
      <c r="B8" s="7">
        <v>47291</v>
      </c>
      <c r="C8" s="8">
        <v>6747</v>
      </c>
      <c r="D8" s="8">
        <v>0</v>
      </c>
      <c r="E8" s="9">
        <f t="shared" si="0"/>
        <v>0</v>
      </c>
      <c r="F8" s="7">
        <v>47291</v>
      </c>
      <c r="G8" s="8">
        <v>6994</v>
      </c>
      <c r="H8" s="8">
        <v>0</v>
      </c>
      <c r="I8" s="9">
        <f t="shared" si="1"/>
        <v>0</v>
      </c>
      <c r="J8" s="9">
        <f t="shared" si="2"/>
        <v>3.6608863198458574E-2</v>
      </c>
    </row>
    <row r="9" spans="1:10" x14ac:dyDescent="0.25">
      <c r="A9" s="5">
        <v>725882</v>
      </c>
      <c r="B9" s="7">
        <v>725882</v>
      </c>
      <c r="C9" s="8">
        <v>6950</v>
      </c>
      <c r="D9" s="8">
        <v>0</v>
      </c>
      <c r="E9" s="9">
        <f>D9/6</f>
        <v>0</v>
      </c>
      <c r="F9" s="7">
        <v>82487</v>
      </c>
      <c r="G9" s="8">
        <v>7669</v>
      </c>
      <c r="H9" s="8">
        <v>4</v>
      </c>
      <c r="I9" s="9">
        <f>H9/6</f>
        <v>0.66666666666666663</v>
      </c>
      <c r="J9" s="9">
        <f t="shared" si="2"/>
        <v>0.10345323741007194</v>
      </c>
    </row>
    <row r="10" spans="1:10" x14ac:dyDescent="0.25">
      <c r="A10" s="5">
        <v>728154</v>
      </c>
      <c r="B10" s="7">
        <v>728154</v>
      </c>
      <c r="C10" s="8">
        <v>7717</v>
      </c>
      <c r="D10" s="8">
        <v>0</v>
      </c>
      <c r="E10" s="9">
        <f>D10/6</f>
        <v>0</v>
      </c>
      <c r="F10" s="7">
        <v>7271533</v>
      </c>
      <c r="G10" s="8">
        <v>10327</v>
      </c>
      <c r="H10" s="8">
        <v>3</v>
      </c>
      <c r="I10" s="9">
        <f>H10/6</f>
        <v>0.5</v>
      </c>
      <c r="J10" s="9">
        <f t="shared" si="2"/>
        <v>0.33821433199429829</v>
      </c>
    </row>
    <row r="11" spans="1:10" x14ac:dyDescent="0.25">
      <c r="A11" s="5">
        <v>88421</v>
      </c>
      <c r="B11" s="7">
        <v>88421</v>
      </c>
      <c r="C11" s="8">
        <v>4593</v>
      </c>
      <c r="D11" s="8">
        <v>0</v>
      </c>
      <c r="E11" s="9">
        <f t="shared" si="0"/>
        <v>0</v>
      </c>
      <c r="F11" s="7">
        <v>88421</v>
      </c>
      <c r="G11" s="8">
        <v>9456</v>
      </c>
      <c r="H11" s="8">
        <v>0</v>
      </c>
      <c r="I11" s="9">
        <f t="shared" si="1"/>
        <v>0</v>
      </c>
      <c r="J11" s="9">
        <f t="shared" si="2"/>
        <v>1.0587851077726975</v>
      </c>
    </row>
    <row r="12" spans="1:10" x14ac:dyDescent="0.25">
      <c r="A12" s="5" t="s">
        <v>3</v>
      </c>
      <c r="B12" s="7" t="s">
        <v>3</v>
      </c>
      <c r="C12" s="8">
        <v>10325</v>
      </c>
      <c r="D12" s="8">
        <v>0</v>
      </c>
      <c r="E12" s="9">
        <f t="shared" si="0"/>
        <v>0</v>
      </c>
      <c r="F12" s="7" t="s">
        <v>3</v>
      </c>
      <c r="G12" s="8">
        <v>7711</v>
      </c>
      <c r="H12" s="8">
        <v>0</v>
      </c>
      <c r="I12" s="9">
        <f t="shared" si="1"/>
        <v>0</v>
      </c>
      <c r="J12" s="9">
        <f t="shared" si="2"/>
        <v>-0.25317191283292978</v>
      </c>
    </row>
    <row r="13" spans="1:10" x14ac:dyDescent="0.25">
      <c r="A13" s="5">
        <v>20095</v>
      </c>
      <c r="B13" s="7">
        <v>20095</v>
      </c>
      <c r="C13" s="8">
        <v>4735</v>
      </c>
      <c r="D13" s="8">
        <v>0</v>
      </c>
      <c r="E13" s="9">
        <f t="shared" si="0"/>
        <v>0</v>
      </c>
      <c r="F13" s="7">
        <v>20095</v>
      </c>
      <c r="G13" s="8">
        <v>5443</v>
      </c>
      <c r="H13" s="8">
        <v>0</v>
      </c>
      <c r="I13" s="9">
        <f t="shared" si="1"/>
        <v>0</v>
      </c>
      <c r="J13" s="9">
        <f t="shared" si="2"/>
        <v>0.1495248152059134</v>
      </c>
    </row>
    <row r="14" spans="1:10" x14ac:dyDescent="0.25">
      <c r="A14" s="5">
        <v>846291</v>
      </c>
      <c r="B14" s="7">
        <v>846291</v>
      </c>
      <c r="C14" s="8">
        <v>9867</v>
      </c>
      <c r="D14" s="8">
        <v>0</v>
      </c>
      <c r="E14" s="9">
        <f>D14/6</f>
        <v>0</v>
      </c>
      <c r="F14" s="7">
        <v>846191</v>
      </c>
      <c r="G14" s="8">
        <v>8566</v>
      </c>
      <c r="H14" s="8">
        <v>1</v>
      </c>
      <c r="I14" s="9">
        <f>H14/6</f>
        <v>0.16666666666666666</v>
      </c>
      <c r="J14" s="9">
        <f t="shared" si="2"/>
        <v>-0.13185365359278403</v>
      </c>
    </row>
    <row r="15" spans="1:10" x14ac:dyDescent="0.25">
      <c r="A15" s="5">
        <v>992277</v>
      </c>
      <c r="B15" s="7">
        <v>992277</v>
      </c>
      <c r="C15" s="8">
        <v>5343</v>
      </c>
      <c r="D15" s="8">
        <v>0</v>
      </c>
      <c r="E15" s="9">
        <f>D15/6</f>
        <v>0</v>
      </c>
      <c r="F15" s="7">
        <v>992168</v>
      </c>
      <c r="G15" s="8">
        <v>9684</v>
      </c>
      <c r="H15" s="8">
        <v>3</v>
      </c>
      <c r="I15" s="9">
        <f>H15/6</f>
        <v>0.5</v>
      </c>
      <c r="J15" s="9">
        <f t="shared" si="2"/>
        <v>0.81246490735541832</v>
      </c>
    </row>
    <row r="16" spans="1:10" x14ac:dyDescent="0.25">
      <c r="A16" s="5">
        <v>74921</v>
      </c>
      <c r="B16" s="7">
        <v>75921</v>
      </c>
      <c r="C16" s="8">
        <v>4995</v>
      </c>
      <c r="D16" s="8">
        <v>1</v>
      </c>
      <c r="E16" s="9">
        <f t="shared" si="0"/>
        <v>0.2</v>
      </c>
      <c r="F16" s="7">
        <v>74921</v>
      </c>
      <c r="G16" s="8">
        <v>8085</v>
      </c>
      <c r="H16" s="8">
        <v>0</v>
      </c>
      <c r="I16" s="9">
        <f t="shared" si="1"/>
        <v>0</v>
      </c>
      <c r="J16" s="9">
        <f t="shared" si="2"/>
        <v>0.61861861861861867</v>
      </c>
    </row>
    <row r="17" spans="1:10" x14ac:dyDescent="0.25">
      <c r="A17" s="5" t="s">
        <v>3</v>
      </c>
      <c r="B17" s="7">
        <v>92946</v>
      </c>
      <c r="C17" s="8">
        <v>10342</v>
      </c>
      <c r="D17" s="8">
        <v>1</v>
      </c>
      <c r="E17" s="9">
        <f t="shared" si="0"/>
        <v>0.2</v>
      </c>
      <c r="F17" s="7">
        <v>92946</v>
      </c>
      <c r="G17" s="8">
        <v>7563</v>
      </c>
      <c r="H17" s="8">
        <v>1</v>
      </c>
      <c r="I17" s="9">
        <f t="shared" si="1"/>
        <v>0.2</v>
      </c>
      <c r="J17" s="9">
        <f t="shared" si="2"/>
        <v>-0.26871011409785339</v>
      </c>
    </row>
    <row r="18" spans="1:10" x14ac:dyDescent="0.25">
      <c r="A18" s="28" t="s">
        <v>61</v>
      </c>
      <c r="B18" s="28"/>
      <c r="C18" s="16">
        <f>SUM(C3:C17)</f>
        <v>108679</v>
      </c>
      <c r="D18" s="16">
        <f>SUM(D3:D17)</f>
        <v>4</v>
      </c>
      <c r="E18" s="17">
        <f>SUM(E3:E17)</f>
        <v>0.76666666666666661</v>
      </c>
      <c r="F18" s="18"/>
      <c r="G18" s="16">
        <f>SUM(G3:G17)</f>
        <v>122576</v>
      </c>
      <c r="H18" s="16">
        <f>SUM(H3:H17)</f>
        <v>15</v>
      </c>
      <c r="I18" s="17">
        <f>SUM(I3:I17)</f>
        <v>2.5333333333333332</v>
      </c>
      <c r="J18" s="17">
        <f>SUM(J3:J17)</f>
        <v>2.8184016790874047</v>
      </c>
    </row>
    <row r="20" spans="1:10" x14ac:dyDescent="0.25">
      <c r="A20" s="32" t="s">
        <v>53</v>
      </c>
      <c r="B20" s="32"/>
      <c r="C20" s="32"/>
      <c r="D20" s="32"/>
      <c r="E20" s="26">
        <f>G18-C18</f>
        <v>13897</v>
      </c>
    </row>
    <row r="21" spans="1:10" x14ac:dyDescent="0.25">
      <c r="A21" s="32" t="s">
        <v>54</v>
      </c>
      <c r="B21" s="32"/>
      <c r="C21" s="32"/>
      <c r="D21" s="32"/>
      <c r="E21" s="27">
        <f>E20/C18</f>
        <v>0.12787198998886629</v>
      </c>
    </row>
    <row r="22" spans="1:10" x14ac:dyDescent="0.25">
      <c r="A22" s="32" t="s">
        <v>56</v>
      </c>
      <c r="B22" s="32"/>
      <c r="C22" s="32"/>
      <c r="D22" s="32"/>
      <c r="E22" s="27">
        <f>J18</f>
        <v>2.8184016790874047</v>
      </c>
    </row>
    <row r="23" spans="1:10" x14ac:dyDescent="0.25">
      <c r="A23" s="33" t="s">
        <v>57</v>
      </c>
      <c r="B23" s="34"/>
      <c r="C23" s="34"/>
      <c r="D23" s="35"/>
      <c r="E23" s="27">
        <f>E22/15</f>
        <v>0.18789344527249366</v>
      </c>
    </row>
    <row r="24" spans="1:10" x14ac:dyDescent="0.25">
      <c r="A24" s="32" t="s">
        <v>49</v>
      </c>
      <c r="B24" s="32"/>
      <c r="C24" s="32"/>
      <c r="D24" s="32"/>
      <c r="E24" s="26">
        <f>H18-D18</f>
        <v>11</v>
      </c>
    </row>
    <row r="25" spans="1:10" x14ac:dyDescent="0.25">
      <c r="A25" s="32" t="s">
        <v>50</v>
      </c>
      <c r="B25" s="32"/>
      <c r="C25" s="32"/>
      <c r="D25" s="32"/>
      <c r="E25" s="27">
        <f>E24/D18</f>
        <v>2.75</v>
      </c>
    </row>
    <row r="26" spans="1:10" x14ac:dyDescent="0.25">
      <c r="A26" s="32" t="s">
        <v>48</v>
      </c>
      <c r="B26" s="32"/>
      <c r="C26" s="32"/>
      <c r="D26" s="32"/>
      <c r="E26" s="27">
        <f>(I18-E18)/E18</f>
        <v>2.3043478260869565</v>
      </c>
    </row>
    <row r="27" spans="1:10" x14ac:dyDescent="0.25">
      <c r="A27" s="32" t="s">
        <v>55</v>
      </c>
      <c r="B27" s="32"/>
      <c r="C27" s="32"/>
      <c r="D27" s="32"/>
      <c r="E27" s="27">
        <f>E26/15</f>
        <v>0.15362318840579711</v>
      </c>
    </row>
  </sheetData>
  <mergeCells count="10">
    <mergeCell ref="A24:D24"/>
    <mergeCell ref="A25:D25"/>
    <mergeCell ref="A26:D26"/>
    <mergeCell ref="A27:D27"/>
    <mergeCell ref="A1:J1"/>
    <mergeCell ref="A18:B18"/>
    <mergeCell ref="A20:D20"/>
    <mergeCell ref="A21:D21"/>
    <mergeCell ref="A22:D22"/>
    <mergeCell ref="A23:D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workbookViewId="0">
      <selection activeCell="E25" sqref="E25:E27"/>
    </sheetView>
  </sheetViews>
  <sheetFormatPr defaultRowHeight="15" x14ac:dyDescent="0.25"/>
  <cols>
    <col min="1" max="1" width="17" customWidth="1"/>
    <col min="2" max="2" width="12.42578125" customWidth="1"/>
    <col min="3" max="3" width="13.5703125" customWidth="1"/>
    <col min="4" max="4" width="10.7109375" customWidth="1"/>
    <col min="5" max="5" width="14" bestFit="1" customWidth="1"/>
    <col min="6" max="6" width="8" customWidth="1"/>
    <col min="7" max="7" width="9.5703125" bestFit="1" customWidth="1"/>
    <col min="8" max="9" width="9.42578125" bestFit="1" customWidth="1"/>
    <col min="10" max="10" width="15.42578125" bestFit="1" customWidth="1"/>
  </cols>
  <sheetData>
    <row r="1" spans="1:10" x14ac:dyDescent="0.25">
      <c r="A1" s="29" t="s">
        <v>62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0" t="s">
        <v>0</v>
      </c>
      <c r="B2" s="11" t="s">
        <v>1</v>
      </c>
      <c r="C2" s="10" t="s">
        <v>47</v>
      </c>
      <c r="D2" s="10" t="s">
        <v>43</v>
      </c>
      <c r="E2" s="10" t="s">
        <v>46</v>
      </c>
      <c r="F2" s="10" t="s">
        <v>44</v>
      </c>
      <c r="G2" s="10" t="s">
        <v>45</v>
      </c>
      <c r="H2" s="10" t="s">
        <v>41</v>
      </c>
      <c r="I2" s="12" t="s">
        <v>41</v>
      </c>
      <c r="J2" s="12" t="s">
        <v>6</v>
      </c>
    </row>
    <row r="3" spans="1:10" x14ac:dyDescent="0.25">
      <c r="A3" s="5">
        <v>57031</v>
      </c>
      <c r="B3" s="7">
        <v>57041</v>
      </c>
      <c r="C3" s="8">
        <v>9416</v>
      </c>
      <c r="D3" s="8">
        <v>1</v>
      </c>
      <c r="E3" s="9">
        <f>D3/5</f>
        <v>0.2</v>
      </c>
      <c r="F3" s="7">
        <v>56041</v>
      </c>
      <c r="G3" s="8">
        <v>5710</v>
      </c>
      <c r="H3" s="8">
        <v>2</v>
      </c>
      <c r="I3" s="9">
        <f>H3/5</f>
        <v>0.4</v>
      </c>
      <c r="J3" s="9">
        <f>(G3-C3)/C3</f>
        <v>-0.39358538657604081</v>
      </c>
    </row>
    <row r="4" spans="1:10" x14ac:dyDescent="0.25">
      <c r="A4" s="5">
        <v>99643</v>
      </c>
      <c r="B4" s="7">
        <v>99643</v>
      </c>
      <c r="C4" s="8">
        <v>4325</v>
      </c>
      <c r="D4" s="8">
        <v>0</v>
      </c>
      <c r="E4" s="9">
        <f t="shared" ref="E4:E17" si="0">D4/5</f>
        <v>0</v>
      </c>
      <c r="F4" s="7">
        <v>99643</v>
      </c>
      <c r="G4" s="8">
        <v>4623</v>
      </c>
      <c r="H4" s="8">
        <v>0</v>
      </c>
      <c r="I4" s="9">
        <f t="shared" ref="I4:I17" si="1">H4/5</f>
        <v>0</v>
      </c>
      <c r="J4" s="9">
        <f t="shared" ref="J4:J17" si="2">(G4-C4)/C4</f>
        <v>6.8901734104046236E-2</v>
      </c>
    </row>
    <row r="5" spans="1:10" x14ac:dyDescent="0.25">
      <c r="A5" s="5">
        <v>620457</v>
      </c>
      <c r="B5" s="7">
        <v>620457</v>
      </c>
      <c r="C5" s="8">
        <v>6948</v>
      </c>
      <c r="D5" s="8">
        <v>0</v>
      </c>
      <c r="E5" s="9">
        <f>D5/6</f>
        <v>0</v>
      </c>
      <c r="F5" s="7">
        <v>620457</v>
      </c>
      <c r="G5" s="8">
        <v>4241</v>
      </c>
      <c r="H5" s="8">
        <v>0</v>
      </c>
      <c r="I5" s="9">
        <f>H5/6</f>
        <v>0</v>
      </c>
      <c r="J5" s="9">
        <f t="shared" si="2"/>
        <v>-0.38960852043753597</v>
      </c>
    </row>
    <row r="6" spans="1:10" x14ac:dyDescent="0.25">
      <c r="A6" s="5">
        <v>29740</v>
      </c>
      <c r="B6" s="7">
        <v>29640</v>
      </c>
      <c r="C6" s="8">
        <v>6066</v>
      </c>
      <c r="D6" s="8">
        <v>1</v>
      </c>
      <c r="E6" s="9">
        <f t="shared" si="0"/>
        <v>0.2</v>
      </c>
      <c r="F6" s="7">
        <v>29740</v>
      </c>
      <c r="G6" s="8">
        <v>4056</v>
      </c>
      <c r="H6" s="8">
        <v>0</v>
      </c>
      <c r="I6" s="9">
        <f t="shared" si="1"/>
        <v>0</v>
      </c>
      <c r="J6" s="9">
        <f t="shared" si="2"/>
        <v>-0.33135509396636992</v>
      </c>
    </row>
    <row r="7" spans="1:10" x14ac:dyDescent="0.25">
      <c r="A7" s="5">
        <v>384109</v>
      </c>
      <c r="B7" s="7">
        <v>384109</v>
      </c>
      <c r="C7" s="8">
        <v>6352</v>
      </c>
      <c r="D7" s="8">
        <v>0</v>
      </c>
      <c r="E7" s="9">
        <f>D7/6</f>
        <v>0</v>
      </c>
      <c r="F7" s="7">
        <v>384109</v>
      </c>
      <c r="G7" s="8">
        <v>5458</v>
      </c>
      <c r="H7" s="8">
        <v>0</v>
      </c>
      <c r="I7" s="9">
        <f>H7/6</f>
        <v>0</v>
      </c>
      <c r="J7" s="9">
        <f t="shared" si="2"/>
        <v>-0.14074307304785894</v>
      </c>
    </row>
    <row r="8" spans="1:10" x14ac:dyDescent="0.25">
      <c r="A8" s="5">
        <v>47291</v>
      </c>
      <c r="B8" s="7">
        <v>47291</v>
      </c>
      <c r="C8" s="8">
        <v>5422</v>
      </c>
      <c r="D8" s="8">
        <v>0</v>
      </c>
      <c r="E8" s="9">
        <f t="shared" si="0"/>
        <v>0</v>
      </c>
      <c r="F8" s="7">
        <v>46291</v>
      </c>
      <c r="G8" s="8">
        <v>3705</v>
      </c>
      <c r="H8" s="8">
        <v>1</v>
      </c>
      <c r="I8" s="9">
        <f t="shared" si="1"/>
        <v>0.2</v>
      </c>
      <c r="J8" s="9">
        <f t="shared" si="2"/>
        <v>-0.31667281445960899</v>
      </c>
    </row>
    <row r="9" spans="1:10" x14ac:dyDescent="0.25">
      <c r="A9" s="5">
        <v>725882</v>
      </c>
      <c r="B9" s="7">
        <v>725882</v>
      </c>
      <c r="C9" s="8">
        <v>5294</v>
      </c>
      <c r="D9" s="8">
        <v>0</v>
      </c>
      <c r="E9" s="9">
        <f>D9/6</f>
        <v>0</v>
      </c>
      <c r="F9" s="7">
        <v>725882</v>
      </c>
      <c r="G9" s="8">
        <v>6684</v>
      </c>
      <c r="H9" s="8">
        <v>0</v>
      </c>
      <c r="I9" s="9">
        <f>H9/6</f>
        <v>0</v>
      </c>
      <c r="J9" s="9">
        <f t="shared" si="2"/>
        <v>0.26256139025311676</v>
      </c>
    </row>
    <row r="10" spans="1:10" x14ac:dyDescent="0.25">
      <c r="A10" s="5">
        <v>728154</v>
      </c>
      <c r="B10" s="7">
        <v>728154</v>
      </c>
      <c r="C10" s="8">
        <v>5324</v>
      </c>
      <c r="D10" s="8">
        <v>0</v>
      </c>
      <c r="E10" s="9">
        <f>D10/6</f>
        <v>0</v>
      </c>
      <c r="F10" s="7">
        <v>728154</v>
      </c>
      <c r="G10" s="8">
        <v>5023</v>
      </c>
      <c r="H10" s="8">
        <v>0</v>
      </c>
      <c r="I10" s="9">
        <f>H10/6</f>
        <v>0</v>
      </c>
      <c r="J10" s="9">
        <f t="shared" si="2"/>
        <v>-5.6536438767843727E-2</v>
      </c>
    </row>
    <row r="11" spans="1:10" x14ac:dyDescent="0.25">
      <c r="A11" s="5">
        <v>88421</v>
      </c>
      <c r="B11" s="7">
        <v>88421</v>
      </c>
      <c r="C11" s="8">
        <v>3692</v>
      </c>
      <c r="D11" s="8">
        <v>0</v>
      </c>
      <c r="E11" s="9">
        <f t="shared" si="0"/>
        <v>0</v>
      </c>
      <c r="F11" s="7">
        <v>88421</v>
      </c>
      <c r="G11" s="8">
        <v>3567</v>
      </c>
      <c r="H11" s="8">
        <v>0</v>
      </c>
      <c r="I11" s="9">
        <f t="shared" si="1"/>
        <v>0</v>
      </c>
      <c r="J11" s="9">
        <f t="shared" si="2"/>
        <v>-3.3856988082340195E-2</v>
      </c>
    </row>
    <row r="12" spans="1:10" x14ac:dyDescent="0.25">
      <c r="A12" s="5" t="s">
        <v>3</v>
      </c>
      <c r="B12" s="7" t="s">
        <v>9</v>
      </c>
      <c r="C12" s="8">
        <v>5127</v>
      </c>
      <c r="D12" s="8">
        <v>2</v>
      </c>
      <c r="E12" s="9">
        <f t="shared" si="0"/>
        <v>0.4</v>
      </c>
      <c r="F12" s="7" t="s">
        <v>3</v>
      </c>
      <c r="G12" s="8">
        <v>3811</v>
      </c>
      <c r="H12" s="8">
        <v>0</v>
      </c>
      <c r="I12" s="9">
        <f t="shared" si="1"/>
        <v>0</v>
      </c>
      <c r="J12" s="9">
        <f t="shared" si="2"/>
        <v>-0.25668031987517065</v>
      </c>
    </row>
    <row r="13" spans="1:10" x14ac:dyDescent="0.25">
      <c r="A13" s="5">
        <v>20095</v>
      </c>
      <c r="B13" s="7">
        <v>20095</v>
      </c>
      <c r="C13" s="8">
        <v>4211</v>
      </c>
      <c r="D13" s="8">
        <v>0</v>
      </c>
      <c r="E13" s="9">
        <f t="shared" si="0"/>
        <v>0</v>
      </c>
      <c r="F13" s="7">
        <v>20095</v>
      </c>
      <c r="G13" s="8">
        <v>3305</v>
      </c>
      <c r="H13" s="8">
        <v>0</v>
      </c>
      <c r="I13" s="9">
        <f t="shared" si="1"/>
        <v>0</v>
      </c>
      <c r="J13" s="9">
        <f t="shared" si="2"/>
        <v>-0.21515079553550226</v>
      </c>
    </row>
    <row r="14" spans="1:10" x14ac:dyDescent="0.25">
      <c r="A14" s="5">
        <v>846291</v>
      </c>
      <c r="B14" s="7">
        <v>846291</v>
      </c>
      <c r="C14" s="8">
        <v>7062</v>
      </c>
      <c r="D14" s="8">
        <v>0</v>
      </c>
      <c r="E14" s="9">
        <f>D14/6</f>
        <v>0</v>
      </c>
      <c r="F14" s="7">
        <v>8462190</v>
      </c>
      <c r="G14" s="8">
        <v>5911</v>
      </c>
      <c r="H14" s="8">
        <v>3</v>
      </c>
      <c r="I14" s="9">
        <f>H14/6</f>
        <v>0.5</v>
      </c>
      <c r="J14" s="9">
        <f t="shared" si="2"/>
        <v>-0.16298499008779382</v>
      </c>
    </row>
    <row r="15" spans="1:10" x14ac:dyDescent="0.25">
      <c r="A15" s="5">
        <v>992277</v>
      </c>
      <c r="B15" s="7">
        <v>992277</v>
      </c>
      <c r="C15" s="8">
        <v>5612</v>
      </c>
      <c r="D15" s="8">
        <v>0</v>
      </c>
      <c r="E15" s="9">
        <f>D15/6</f>
        <v>0</v>
      </c>
      <c r="F15" s="7">
        <v>992277</v>
      </c>
      <c r="G15" s="8">
        <v>4590</v>
      </c>
      <c r="H15" s="8">
        <v>0</v>
      </c>
      <c r="I15" s="9">
        <f>H15/6</f>
        <v>0</v>
      </c>
      <c r="J15" s="9">
        <f t="shared" si="2"/>
        <v>-0.18210976478973628</v>
      </c>
    </row>
    <row r="16" spans="1:10" x14ac:dyDescent="0.25">
      <c r="A16" s="5">
        <v>74921</v>
      </c>
      <c r="B16" s="7">
        <v>74921</v>
      </c>
      <c r="C16" s="8">
        <v>5029</v>
      </c>
      <c r="D16" s="8">
        <v>0</v>
      </c>
      <c r="E16" s="9">
        <f t="shared" si="0"/>
        <v>0</v>
      </c>
      <c r="F16" s="7">
        <v>74921</v>
      </c>
      <c r="G16" s="8">
        <v>7597</v>
      </c>
      <c r="H16" s="8">
        <v>0</v>
      </c>
      <c r="I16" s="9">
        <f t="shared" si="1"/>
        <v>0</v>
      </c>
      <c r="J16" s="9">
        <f t="shared" si="2"/>
        <v>0.51063829787234039</v>
      </c>
    </row>
    <row r="17" spans="1:10" x14ac:dyDescent="0.25">
      <c r="A17" s="5" t="s">
        <v>3</v>
      </c>
      <c r="B17" s="7" t="s">
        <v>3</v>
      </c>
      <c r="C17" s="8">
        <v>5811</v>
      </c>
      <c r="D17" s="8">
        <v>0</v>
      </c>
      <c r="E17" s="9">
        <f t="shared" si="0"/>
        <v>0</v>
      </c>
      <c r="F17" s="7" t="s">
        <v>3</v>
      </c>
      <c r="G17" s="8">
        <v>4407</v>
      </c>
      <c r="H17" s="8">
        <v>0</v>
      </c>
      <c r="I17" s="9">
        <f t="shared" si="1"/>
        <v>0</v>
      </c>
      <c r="J17" s="9">
        <f t="shared" si="2"/>
        <v>-0.24161073825503357</v>
      </c>
    </row>
    <row r="18" spans="1:10" x14ac:dyDescent="0.25">
      <c r="A18" s="28" t="s">
        <v>63</v>
      </c>
      <c r="B18" s="28"/>
      <c r="C18" s="16">
        <f>SUM(C3:C17)</f>
        <v>85691</v>
      </c>
      <c r="D18" s="16">
        <f>SUM(D3:D17)</f>
        <v>4</v>
      </c>
      <c r="E18" s="17">
        <f>SUM(E3:E17)</f>
        <v>0.8</v>
      </c>
      <c r="F18" s="18"/>
      <c r="G18" s="16">
        <f>SUM(G3:G17)</f>
        <v>72688</v>
      </c>
      <c r="H18" s="16">
        <f>SUM(H3:H17)</f>
        <v>6</v>
      </c>
      <c r="I18" s="17">
        <f>SUM(I3:I17)</f>
        <v>1.1000000000000001</v>
      </c>
      <c r="J18" s="17">
        <f>SUM(J3:J17)</f>
        <v>-1.878793501651332</v>
      </c>
    </row>
    <row r="20" spans="1:10" x14ac:dyDescent="0.25">
      <c r="A20" s="32" t="s">
        <v>53</v>
      </c>
      <c r="B20" s="32"/>
      <c r="C20" s="32"/>
      <c r="D20" s="32"/>
      <c r="E20" s="26">
        <f>G18-C18</f>
        <v>-13003</v>
      </c>
    </row>
    <row r="21" spans="1:10" x14ac:dyDescent="0.25">
      <c r="A21" s="32" t="s">
        <v>54</v>
      </c>
      <c r="B21" s="32"/>
      <c r="C21" s="32"/>
      <c r="D21" s="32"/>
      <c r="E21" s="27">
        <f>E20/C18</f>
        <v>-0.15174289015182457</v>
      </c>
    </row>
    <row r="22" spans="1:10" x14ac:dyDescent="0.25">
      <c r="A22" s="32" t="s">
        <v>56</v>
      </c>
      <c r="B22" s="32"/>
      <c r="C22" s="32"/>
      <c r="D22" s="32"/>
      <c r="E22" s="27">
        <f>J18</f>
        <v>-1.878793501651332</v>
      </c>
    </row>
    <row r="23" spans="1:10" x14ac:dyDescent="0.25">
      <c r="A23" s="33" t="s">
        <v>57</v>
      </c>
      <c r="B23" s="34"/>
      <c r="C23" s="34"/>
      <c r="D23" s="35"/>
      <c r="E23" s="27">
        <f>E22/15</f>
        <v>-0.1252529001100888</v>
      </c>
    </row>
    <row r="24" spans="1:10" x14ac:dyDescent="0.25">
      <c r="A24" s="32" t="s">
        <v>49</v>
      </c>
      <c r="B24" s="32"/>
      <c r="C24" s="32"/>
      <c r="D24" s="32"/>
      <c r="E24" s="26">
        <f>H18-D18</f>
        <v>2</v>
      </c>
    </row>
    <row r="25" spans="1:10" x14ac:dyDescent="0.25">
      <c r="A25" s="32" t="s">
        <v>50</v>
      </c>
      <c r="B25" s="32"/>
      <c r="C25" s="32"/>
      <c r="D25" s="32"/>
      <c r="E25" s="27">
        <f>E24/D18</f>
        <v>0.5</v>
      </c>
    </row>
    <row r="26" spans="1:10" x14ac:dyDescent="0.25">
      <c r="A26" s="32" t="s">
        <v>48</v>
      </c>
      <c r="B26" s="32"/>
      <c r="C26" s="32"/>
      <c r="D26" s="32"/>
      <c r="E26" s="27">
        <f>(I18-E18)/E18</f>
        <v>0.37500000000000006</v>
      </c>
    </row>
    <row r="27" spans="1:10" x14ac:dyDescent="0.25">
      <c r="A27" s="32" t="s">
        <v>55</v>
      </c>
      <c r="B27" s="32"/>
      <c r="C27" s="32"/>
      <c r="D27" s="32"/>
      <c r="E27" s="27">
        <f>E26/15</f>
        <v>2.5000000000000005E-2</v>
      </c>
    </row>
  </sheetData>
  <mergeCells count="10">
    <mergeCell ref="A24:D24"/>
    <mergeCell ref="A25:D25"/>
    <mergeCell ref="A26:D26"/>
    <mergeCell ref="A27:D27"/>
    <mergeCell ref="A1:J1"/>
    <mergeCell ref="A18:B18"/>
    <mergeCell ref="A20:D20"/>
    <mergeCell ref="A21:D21"/>
    <mergeCell ref="A22:D22"/>
    <mergeCell ref="A23:D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8" sqref="A18:B18"/>
    </sheetView>
  </sheetViews>
  <sheetFormatPr defaultRowHeight="15" x14ac:dyDescent="0.25"/>
  <cols>
    <col min="1" max="1" width="17" customWidth="1"/>
    <col min="2" max="2" width="12.42578125" customWidth="1"/>
    <col min="3" max="3" width="13.5703125" customWidth="1"/>
    <col min="4" max="4" width="10.7109375" customWidth="1"/>
    <col min="5" max="5" width="14" bestFit="1" customWidth="1"/>
    <col min="6" max="6" width="8" customWidth="1"/>
    <col min="7" max="7" width="9.5703125" bestFit="1" customWidth="1"/>
    <col min="8" max="9" width="9.42578125" bestFit="1" customWidth="1"/>
    <col min="10" max="10" width="15.42578125" bestFit="1" customWidth="1"/>
  </cols>
  <sheetData>
    <row r="1" spans="1:10" x14ac:dyDescent="0.25">
      <c r="A1" s="29" t="s">
        <v>64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0" t="s">
        <v>0</v>
      </c>
      <c r="B2" s="11" t="s">
        <v>1</v>
      </c>
      <c r="C2" s="10" t="s">
        <v>47</v>
      </c>
      <c r="D2" s="10" t="s">
        <v>43</v>
      </c>
      <c r="E2" s="10" t="s">
        <v>46</v>
      </c>
      <c r="F2" s="10" t="s">
        <v>44</v>
      </c>
      <c r="G2" s="10" t="s">
        <v>45</v>
      </c>
      <c r="H2" s="10" t="s">
        <v>41</v>
      </c>
      <c r="I2" s="12" t="s">
        <v>41</v>
      </c>
      <c r="J2" s="12" t="s">
        <v>6</v>
      </c>
    </row>
    <row r="3" spans="1:10" x14ac:dyDescent="0.25">
      <c r="A3" s="5">
        <v>57031</v>
      </c>
      <c r="B3" s="7">
        <v>57031</v>
      </c>
      <c r="C3" s="8">
        <v>4549</v>
      </c>
      <c r="D3" s="8">
        <v>0</v>
      </c>
      <c r="E3" s="9">
        <f>D3/5</f>
        <v>0</v>
      </c>
      <c r="F3" s="7">
        <v>57041</v>
      </c>
      <c r="G3" s="8">
        <v>13770</v>
      </c>
      <c r="H3" s="8">
        <v>1</v>
      </c>
      <c r="I3" s="9">
        <f>H3/5</f>
        <v>0.2</v>
      </c>
      <c r="J3" s="9">
        <f>(G3-C3)/C3</f>
        <v>2.0270389096504728</v>
      </c>
    </row>
    <row r="4" spans="1:10" x14ac:dyDescent="0.25">
      <c r="A4" s="5">
        <v>99643</v>
      </c>
      <c r="B4" s="7">
        <v>99643</v>
      </c>
      <c r="C4" s="8">
        <v>3273</v>
      </c>
      <c r="D4" s="8">
        <v>0</v>
      </c>
      <c r="E4" s="9">
        <f t="shared" ref="E4:E17" si="0">D4/5</f>
        <v>0</v>
      </c>
      <c r="F4" s="7">
        <v>99643</v>
      </c>
      <c r="G4" s="8">
        <v>5377</v>
      </c>
      <c r="H4" s="8">
        <v>0</v>
      </c>
      <c r="I4" s="9">
        <f t="shared" ref="I4:I17" si="1">H4/5</f>
        <v>0</v>
      </c>
      <c r="J4" s="9">
        <f t="shared" ref="J4:J17" si="2">(G4-C4)/C4</f>
        <v>0.64283531927894899</v>
      </c>
    </row>
    <row r="5" spans="1:10" x14ac:dyDescent="0.25">
      <c r="A5" s="5">
        <v>620457</v>
      </c>
      <c r="B5" s="7">
        <v>620457</v>
      </c>
      <c r="C5" s="8">
        <v>5994</v>
      </c>
      <c r="D5" s="8">
        <v>0</v>
      </c>
      <c r="E5" s="9">
        <f>D5/6</f>
        <v>0</v>
      </c>
      <c r="F5" s="7">
        <v>62357</v>
      </c>
      <c r="G5" s="8">
        <v>9948</v>
      </c>
      <c r="H5" s="8">
        <v>2</v>
      </c>
      <c r="I5" s="9">
        <f>H5/6</f>
        <v>0.33333333333333331</v>
      </c>
      <c r="J5" s="9">
        <f t="shared" si="2"/>
        <v>0.65965965965965967</v>
      </c>
    </row>
    <row r="6" spans="1:10" x14ac:dyDescent="0.25">
      <c r="A6" s="5">
        <v>29740</v>
      </c>
      <c r="B6" s="7">
        <v>29740</v>
      </c>
      <c r="C6" s="8">
        <v>4324</v>
      </c>
      <c r="D6" s="8">
        <v>0</v>
      </c>
      <c r="E6" s="9">
        <f t="shared" si="0"/>
        <v>0</v>
      </c>
      <c r="F6" s="7">
        <v>29740</v>
      </c>
      <c r="G6" s="8">
        <v>4495</v>
      </c>
      <c r="H6" s="8">
        <v>0</v>
      </c>
      <c r="I6" s="9">
        <f t="shared" si="1"/>
        <v>0</v>
      </c>
      <c r="J6" s="9">
        <f t="shared" si="2"/>
        <v>3.9546716003700279E-2</v>
      </c>
    </row>
    <row r="7" spans="1:10" x14ac:dyDescent="0.25">
      <c r="A7" s="5">
        <v>384109</v>
      </c>
      <c r="B7" s="7">
        <v>384109</v>
      </c>
      <c r="C7" s="8">
        <v>4609</v>
      </c>
      <c r="D7" s="8">
        <v>0</v>
      </c>
      <c r="E7" s="9">
        <f>D7/6</f>
        <v>0</v>
      </c>
      <c r="F7" s="7">
        <v>384109</v>
      </c>
      <c r="G7" s="8">
        <v>4624</v>
      </c>
      <c r="H7" s="8">
        <v>0</v>
      </c>
      <c r="I7" s="9">
        <f>H7/6</f>
        <v>0</v>
      </c>
      <c r="J7" s="9">
        <f t="shared" si="2"/>
        <v>3.2545020611846388E-3</v>
      </c>
    </row>
    <row r="8" spans="1:10" x14ac:dyDescent="0.25">
      <c r="A8" s="5">
        <v>47291</v>
      </c>
      <c r="B8" s="7">
        <v>47291</v>
      </c>
      <c r="C8" s="8">
        <v>3990</v>
      </c>
      <c r="D8" s="8">
        <v>0</v>
      </c>
      <c r="E8" s="9">
        <f t="shared" si="0"/>
        <v>0</v>
      </c>
      <c r="F8" s="7">
        <v>46291</v>
      </c>
      <c r="G8" s="8">
        <v>5106</v>
      </c>
      <c r="H8" s="8">
        <v>0</v>
      </c>
      <c r="I8" s="9">
        <f t="shared" si="1"/>
        <v>0</v>
      </c>
      <c r="J8" s="9">
        <f t="shared" si="2"/>
        <v>0.27969924812030073</v>
      </c>
    </row>
    <row r="9" spans="1:10" x14ac:dyDescent="0.25">
      <c r="A9" s="5">
        <v>725882</v>
      </c>
      <c r="B9" s="7">
        <v>725882</v>
      </c>
      <c r="C9" s="8">
        <v>4557</v>
      </c>
      <c r="D9" s="8">
        <v>0</v>
      </c>
      <c r="E9" s="9">
        <f>D9/6</f>
        <v>0</v>
      </c>
      <c r="F9" s="7">
        <v>724872</v>
      </c>
      <c r="G9" s="8">
        <v>4561</v>
      </c>
      <c r="H9" s="8">
        <v>2</v>
      </c>
      <c r="I9" s="9">
        <f>H9/6</f>
        <v>0.33333333333333331</v>
      </c>
      <c r="J9" s="9">
        <f t="shared" si="2"/>
        <v>8.7777046302391928E-4</v>
      </c>
    </row>
    <row r="10" spans="1:10" x14ac:dyDescent="0.25">
      <c r="A10" s="5">
        <v>728154</v>
      </c>
      <c r="B10" s="7">
        <v>728154</v>
      </c>
      <c r="C10" s="8">
        <v>4292</v>
      </c>
      <c r="D10" s="8">
        <v>0</v>
      </c>
      <c r="E10" s="9">
        <f>D10/6</f>
        <v>0</v>
      </c>
      <c r="F10" s="7">
        <v>738155</v>
      </c>
      <c r="G10" s="8">
        <v>6006</v>
      </c>
      <c r="H10" s="8">
        <v>2</v>
      </c>
      <c r="I10" s="9">
        <f>H10/6</f>
        <v>0.33333333333333331</v>
      </c>
      <c r="J10" s="9">
        <f t="shared" si="2"/>
        <v>0.39934762348555453</v>
      </c>
    </row>
    <row r="11" spans="1:10" x14ac:dyDescent="0.25">
      <c r="A11" s="5">
        <v>88421</v>
      </c>
      <c r="B11" s="7">
        <v>88421</v>
      </c>
      <c r="C11" s="8">
        <v>3204</v>
      </c>
      <c r="D11" s="8">
        <v>0</v>
      </c>
      <c r="E11" s="9">
        <f t="shared" si="0"/>
        <v>0</v>
      </c>
      <c r="F11" s="7">
        <v>88421</v>
      </c>
      <c r="G11" s="8">
        <v>4205</v>
      </c>
      <c r="H11" s="8">
        <v>0</v>
      </c>
      <c r="I11" s="9">
        <f t="shared" si="1"/>
        <v>0</v>
      </c>
      <c r="J11" s="9">
        <f t="shared" si="2"/>
        <v>0.31242197253433207</v>
      </c>
    </row>
    <row r="12" spans="1:10" x14ac:dyDescent="0.25">
      <c r="A12" s="5" t="s">
        <v>3</v>
      </c>
      <c r="B12" s="7" t="s">
        <v>3</v>
      </c>
      <c r="C12" s="8">
        <v>3791</v>
      </c>
      <c r="D12" s="8">
        <v>0</v>
      </c>
      <c r="E12" s="9">
        <f t="shared" si="0"/>
        <v>0</v>
      </c>
      <c r="F12" s="7" t="s">
        <v>15</v>
      </c>
      <c r="G12" s="8">
        <v>4608</v>
      </c>
      <c r="H12" s="8">
        <v>1</v>
      </c>
      <c r="I12" s="9">
        <f t="shared" si="1"/>
        <v>0.2</v>
      </c>
      <c r="J12" s="9">
        <f t="shared" si="2"/>
        <v>0.21551041941440252</v>
      </c>
    </row>
    <row r="13" spans="1:10" x14ac:dyDescent="0.25">
      <c r="A13" s="5">
        <v>20095</v>
      </c>
      <c r="B13" s="7">
        <v>20095</v>
      </c>
      <c r="C13" s="8">
        <v>3808</v>
      </c>
      <c r="D13" s="8">
        <v>0</v>
      </c>
      <c r="E13" s="9">
        <f t="shared" si="0"/>
        <v>0</v>
      </c>
      <c r="F13" s="7">
        <v>30095</v>
      </c>
      <c r="G13" s="8">
        <v>5626</v>
      </c>
      <c r="H13" s="8">
        <v>1</v>
      </c>
      <c r="I13" s="9">
        <f t="shared" si="1"/>
        <v>0.2</v>
      </c>
      <c r="J13" s="9">
        <f t="shared" si="2"/>
        <v>0.47741596638655465</v>
      </c>
    </row>
    <row r="14" spans="1:10" x14ac:dyDescent="0.25">
      <c r="A14" s="5">
        <v>846291</v>
      </c>
      <c r="B14" s="7">
        <v>846291</v>
      </c>
      <c r="C14" s="8">
        <v>3872</v>
      </c>
      <c r="D14" s="8">
        <v>0</v>
      </c>
      <c r="E14" s="9">
        <f>D14/6</f>
        <v>0</v>
      </c>
      <c r="F14" s="7">
        <v>846281</v>
      </c>
      <c r="G14" s="8">
        <v>6580</v>
      </c>
      <c r="H14" s="8">
        <v>1</v>
      </c>
      <c r="I14" s="9">
        <f>H14/6</f>
        <v>0.16666666666666666</v>
      </c>
      <c r="J14" s="9">
        <f t="shared" si="2"/>
        <v>0.69938016528925617</v>
      </c>
    </row>
    <row r="15" spans="1:10" x14ac:dyDescent="0.25">
      <c r="A15" s="5">
        <v>992277</v>
      </c>
      <c r="B15" s="7">
        <v>992277</v>
      </c>
      <c r="C15" s="8">
        <v>3440</v>
      </c>
      <c r="D15" s="8">
        <v>0</v>
      </c>
      <c r="E15" s="9">
        <f>D15/6</f>
        <v>0</v>
      </c>
      <c r="F15" s="7">
        <v>992277</v>
      </c>
      <c r="G15" s="8">
        <v>3906</v>
      </c>
      <c r="H15" s="8">
        <v>0</v>
      </c>
      <c r="I15" s="9">
        <f>H15/6</f>
        <v>0</v>
      </c>
      <c r="J15" s="9">
        <f t="shared" si="2"/>
        <v>0.13546511627906976</v>
      </c>
    </row>
    <row r="16" spans="1:10" x14ac:dyDescent="0.25">
      <c r="A16" s="5">
        <v>74921</v>
      </c>
      <c r="B16" s="7">
        <v>74921</v>
      </c>
      <c r="C16" s="8">
        <v>3576</v>
      </c>
      <c r="D16" s="8">
        <v>0</v>
      </c>
      <c r="E16" s="9">
        <f t="shared" si="0"/>
        <v>0</v>
      </c>
      <c r="F16" s="7">
        <v>74921</v>
      </c>
      <c r="G16" s="8">
        <v>5276</v>
      </c>
      <c r="H16" s="8">
        <v>0</v>
      </c>
      <c r="I16" s="9">
        <f t="shared" si="1"/>
        <v>0</v>
      </c>
      <c r="J16" s="9">
        <f t="shared" si="2"/>
        <v>0.47539149888143178</v>
      </c>
    </row>
    <row r="17" spans="1:10" x14ac:dyDescent="0.25">
      <c r="A17" s="5" t="s">
        <v>3</v>
      </c>
      <c r="B17" s="7" t="s">
        <v>3</v>
      </c>
      <c r="C17" s="8">
        <v>4272</v>
      </c>
      <c r="D17" s="8">
        <v>0</v>
      </c>
      <c r="E17" s="9">
        <f t="shared" si="0"/>
        <v>0</v>
      </c>
      <c r="F17" s="7" t="s">
        <v>3</v>
      </c>
      <c r="G17" s="8">
        <v>4591</v>
      </c>
      <c r="H17" s="8">
        <v>0</v>
      </c>
      <c r="I17" s="9">
        <f t="shared" si="1"/>
        <v>0</v>
      </c>
      <c r="J17" s="9">
        <f t="shared" si="2"/>
        <v>7.4672284644194759E-2</v>
      </c>
    </row>
    <row r="18" spans="1:10" x14ac:dyDescent="0.25">
      <c r="A18" s="28" t="s">
        <v>65</v>
      </c>
      <c r="B18" s="28"/>
      <c r="C18" s="16">
        <f>SUM(C3:C17)</f>
        <v>61551</v>
      </c>
      <c r="D18" s="16">
        <f>SUM(D3:D17)</f>
        <v>0</v>
      </c>
      <c r="E18" s="17">
        <f>SUM(E3:E17)</f>
        <v>0</v>
      </c>
      <c r="F18" s="18"/>
      <c r="G18" s="16">
        <f>SUM(G3:G17)</f>
        <v>88679</v>
      </c>
      <c r="H18" s="16">
        <f>SUM(H3:H17)</f>
        <v>10</v>
      </c>
      <c r="I18" s="17">
        <f>SUM(I3:I17)</f>
        <v>1.7666666666666666</v>
      </c>
      <c r="J18" s="17">
        <f>SUM(J3:J17)</f>
        <v>6.4425171721520869</v>
      </c>
    </row>
    <row r="20" spans="1:10" x14ac:dyDescent="0.25">
      <c r="A20" s="32" t="s">
        <v>53</v>
      </c>
      <c r="B20" s="32"/>
      <c r="C20" s="32"/>
      <c r="D20" s="32"/>
      <c r="E20" s="26">
        <f>G18-C18</f>
        <v>27128</v>
      </c>
    </row>
    <row r="21" spans="1:10" x14ac:dyDescent="0.25">
      <c r="A21" s="32" t="s">
        <v>54</v>
      </c>
      <c r="B21" s="32"/>
      <c r="C21" s="32"/>
      <c r="D21" s="32"/>
      <c r="E21" s="27">
        <f>E20/C18</f>
        <v>0.44074019918441615</v>
      </c>
    </row>
    <row r="22" spans="1:10" x14ac:dyDescent="0.25">
      <c r="A22" s="32" t="s">
        <v>56</v>
      </c>
      <c r="B22" s="32"/>
      <c r="C22" s="32"/>
      <c r="D22" s="32"/>
      <c r="E22" s="27">
        <f>J18</f>
        <v>6.4425171721520869</v>
      </c>
    </row>
    <row r="23" spans="1:10" x14ac:dyDescent="0.25">
      <c r="A23" s="33" t="s">
        <v>57</v>
      </c>
      <c r="B23" s="34"/>
      <c r="C23" s="34"/>
      <c r="D23" s="35"/>
      <c r="E23" s="27">
        <f>E22/15</f>
        <v>0.42950114481013912</v>
      </c>
    </row>
    <row r="24" spans="1:10" x14ac:dyDescent="0.25">
      <c r="A24" s="32" t="s">
        <v>49</v>
      </c>
      <c r="B24" s="32"/>
      <c r="C24" s="32"/>
      <c r="D24" s="32"/>
      <c r="E24" s="26">
        <f>H18-D18</f>
        <v>10</v>
      </c>
    </row>
    <row r="25" spans="1:10" x14ac:dyDescent="0.25">
      <c r="A25" s="32" t="s">
        <v>50</v>
      </c>
      <c r="B25" s="32"/>
      <c r="C25" s="32"/>
      <c r="D25" s="32"/>
      <c r="E25" s="27">
        <f>E24</f>
        <v>10</v>
      </c>
    </row>
    <row r="26" spans="1:10" x14ac:dyDescent="0.25">
      <c r="A26" s="32" t="s">
        <v>48</v>
      </c>
      <c r="B26" s="32"/>
      <c r="C26" s="32"/>
      <c r="D26" s="32"/>
      <c r="E26" s="27">
        <f>I18</f>
        <v>1.7666666666666666</v>
      </c>
    </row>
    <row r="27" spans="1:10" x14ac:dyDescent="0.25">
      <c r="A27" s="32" t="s">
        <v>55</v>
      </c>
      <c r="B27" s="32"/>
      <c r="C27" s="32"/>
      <c r="D27" s="32"/>
      <c r="E27" s="27">
        <f>E26/15</f>
        <v>0.11777777777777777</v>
      </c>
    </row>
  </sheetData>
  <mergeCells count="10">
    <mergeCell ref="A24:D24"/>
    <mergeCell ref="A25:D25"/>
    <mergeCell ref="A26:D26"/>
    <mergeCell ref="A27:D27"/>
    <mergeCell ref="A1:J1"/>
    <mergeCell ref="A18:B18"/>
    <mergeCell ref="A20:D20"/>
    <mergeCell ref="A21:D21"/>
    <mergeCell ref="A22:D22"/>
    <mergeCell ref="A23:D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XFD1048576"/>
    </sheetView>
  </sheetViews>
  <sheetFormatPr defaultRowHeight="15" x14ac:dyDescent="0.25"/>
  <cols>
    <col min="1" max="1" width="17" customWidth="1"/>
    <col min="2" max="2" width="12.42578125" customWidth="1"/>
    <col min="3" max="3" width="13.5703125" customWidth="1"/>
    <col min="4" max="4" width="10.7109375" customWidth="1"/>
    <col min="5" max="5" width="14" bestFit="1" customWidth="1"/>
    <col min="6" max="6" width="8" customWidth="1"/>
    <col min="7" max="7" width="9.5703125" bestFit="1" customWidth="1"/>
    <col min="8" max="9" width="9.42578125" bestFit="1" customWidth="1"/>
    <col min="10" max="10" width="15.42578125" bestFit="1" customWidth="1"/>
  </cols>
  <sheetData>
    <row r="1" spans="1:10" x14ac:dyDescent="0.25">
      <c r="A1" s="29" t="s">
        <v>66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0" t="s">
        <v>0</v>
      </c>
      <c r="B2" s="11" t="s">
        <v>1</v>
      </c>
      <c r="C2" s="10" t="s">
        <v>47</v>
      </c>
      <c r="D2" s="10" t="s">
        <v>43</v>
      </c>
      <c r="E2" s="10" t="s">
        <v>46</v>
      </c>
      <c r="F2" s="10" t="s">
        <v>44</v>
      </c>
      <c r="G2" s="10" t="s">
        <v>45</v>
      </c>
      <c r="H2" s="10" t="s">
        <v>41</v>
      </c>
      <c r="I2" s="12" t="s">
        <v>41</v>
      </c>
      <c r="J2" s="12" t="s">
        <v>6</v>
      </c>
    </row>
    <row r="3" spans="1:10" x14ac:dyDescent="0.25">
      <c r="A3" s="5">
        <v>57031</v>
      </c>
      <c r="B3" s="7">
        <v>57031</v>
      </c>
      <c r="C3" s="8">
        <v>4726</v>
      </c>
      <c r="D3" s="8">
        <v>0</v>
      </c>
      <c r="E3" s="9">
        <f>D3/5</f>
        <v>0</v>
      </c>
      <c r="F3" s="7">
        <v>57031</v>
      </c>
      <c r="G3" s="8">
        <v>5826</v>
      </c>
      <c r="H3" s="8">
        <v>0</v>
      </c>
      <c r="I3" s="9">
        <f>H3/5</f>
        <v>0</v>
      </c>
      <c r="J3" s="9">
        <f>(G3-C3)/C3</f>
        <v>0.23275497249259416</v>
      </c>
    </row>
    <row r="4" spans="1:10" x14ac:dyDescent="0.25">
      <c r="A4" s="5">
        <v>99643</v>
      </c>
      <c r="B4" s="7">
        <v>99643</v>
      </c>
      <c r="C4" s="8">
        <v>4692</v>
      </c>
      <c r="D4" s="8">
        <v>0</v>
      </c>
      <c r="E4" s="9">
        <f t="shared" ref="E4:E17" si="0">D4/5</f>
        <v>0</v>
      </c>
      <c r="F4" s="7">
        <v>99643</v>
      </c>
      <c r="G4" s="8">
        <v>4569</v>
      </c>
      <c r="H4" s="8">
        <v>0</v>
      </c>
      <c r="I4" s="9">
        <f t="shared" ref="I4:I17" si="1">H4/5</f>
        <v>0</v>
      </c>
      <c r="J4" s="9">
        <f t="shared" ref="J4:J17" si="2">(G4-C4)/C4</f>
        <v>-2.6214833759590793E-2</v>
      </c>
    </row>
    <row r="5" spans="1:10" x14ac:dyDescent="0.25">
      <c r="A5" s="5">
        <v>620457</v>
      </c>
      <c r="B5" s="7">
        <v>620457</v>
      </c>
      <c r="C5" s="8">
        <v>5644</v>
      </c>
      <c r="D5" s="8">
        <v>0</v>
      </c>
      <c r="E5" s="9">
        <f>D5/6</f>
        <v>0</v>
      </c>
      <c r="F5" s="7">
        <v>620457</v>
      </c>
      <c r="G5" s="8">
        <v>5176</v>
      </c>
      <c r="H5" s="8">
        <v>0</v>
      </c>
      <c r="I5" s="9">
        <f>H5/6</f>
        <v>0</v>
      </c>
      <c r="J5" s="9">
        <f t="shared" si="2"/>
        <v>-8.2919914953933374E-2</v>
      </c>
    </row>
    <row r="6" spans="1:10" x14ac:dyDescent="0.25">
      <c r="A6" s="5">
        <v>29740</v>
      </c>
      <c r="B6" s="7">
        <v>29740</v>
      </c>
      <c r="C6" s="8">
        <v>5745</v>
      </c>
      <c r="D6" s="8">
        <v>0</v>
      </c>
      <c r="E6" s="9">
        <f t="shared" si="0"/>
        <v>0</v>
      </c>
      <c r="F6" s="7">
        <v>29740</v>
      </c>
      <c r="G6" s="8">
        <v>8360</v>
      </c>
      <c r="H6" s="8">
        <v>0</v>
      </c>
      <c r="I6" s="9">
        <f t="shared" si="1"/>
        <v>0</v>
      </c>
      <c r="J6" s="9">
        <f t="shared" si="2"/>
        <v>0.45517841601392517</v>
      </c>
    </row>
    <row r="7" spans="1:10" x14ac:dyDescent="0.25">
      <c r="A7" s="5">
        <v>384109</v>
      </c>
      <c r="B7" s="7">
        <v>384109</v>
      </c>
      <c r="C7" s="8">
        <v>7234</v>
      </c>
      <c r="D7" s="8">
        <v>0</v>
      </c>
      <c r="E7" s="9">
        <f>D7/6</f>
        <v>0</v>
      </c>
      <c r="F7" s="7">
        <v>381409</v>
      </c>
      <c r="G7" s="8">
        <v>6525</v>
      </c>
      <c r="H7" s="8">
        <v>0</v>
      </c>
      <c r="I7" s="9">
        <f>H7/6</f>
        <v>0</v>
      </c>
      <c r="J7" s="9">
        <f t="shared" si="2"/>
        <v>-9.8009400055294446E-2</v>
      </c>
    </row>
    <row r="8" spans="1:10" x14ac:dyDescent="0.25">
      <c r="A8" s="5">
        <v>47291</v>
      </c>
      <c r="B8" s="7">
        <v>46291</v>
      </c>
      <c r="C8" s="8">
        <v>4923</v>
      </c>
      <c r="D8" s="8">
        <v>1</v>
      </c>
      <c r="E8" s="9">
        <f t="shared" si="0"/>
        <v>0.2</v>
      </c>
      <c r="F8" s="7">
        <v>47291</v>
      </c>
      <c r="G8" s="8">
        <v>5307</v>
      </c>
      <c r="H8" s="8">
        <v>0</v>
      </c>
      <c r="I8" s="9">
        <f t="shared" si="1"/>
        <v>0</v>
      </c>
      <c r="J8" s="9">
        <f t="shared" si="2"/>
        <v>7.8001218769043271E-2</v>
      </c>
    </row>
    <row r="9" spans="1:10" x14ac:dyDescent="0.25">
      <c r="A9" s="5">
        <v>725882</v>
      </c>
      <c r="B9" s="7">
        <v>725882</v>
      </c>
      <c r="C9" s="8">
        <v>5312</v>
      </c>
      <c r="D9" s="8">
        <v>0</v>
      </c>
      <c r="E9" s="9">
        <f>D9/6</f>
        <v>0</v>
      </c>
      <c r="F9" s="7">
        <v>725882</v>
      </c>
      <c r="G9" s="8">
        <v>4670</v>
      </c>
      <c r="H9" s="8">
        <v>0</v>
      </c>
      <c r="I9" s="9">
        <f>H9/6</f>
        <v>0</v>
      </c>
      <c r="J9" s="9">
        <f t="shared" si="2"/>
        <v>-0.12085843373493976</v>
      </c>
    </row>
    <row r="10" spans="1:10" x14ac:dyDescent="0.25">
      <c r="A10" s="5">
        <v>728154</v>
      </c>
      <c r="B10" s="7">
        <v>721854</v>
      </c>
      <c r="C10" s="8">
        <v>6396</v>
      </c>
      <c r="D10" s="8">
        <v>2</v>
      </c>
      <c r="E10" s="9">
        <f>D10/6</f>
        <v>0.33333333333333331</v>
      </c>
      <c r="F10" s="7">
        <v>721915</v>
      </c>
      <c r="G10" s="8">
        <v>6811</v>
      </c>
      <c r="H10" s="8">
        <v>5</v>
      </c>
      <c r="I10" s="9">
        <f>H10/6</f>
        <v>0.83333333333333337</v>
      </c>
      <c r="J10" s="9">
        <f t="shared" si="2"/>
        <v>6.4884302689180731E-2</v>
      </c>
    </row>
    <row r="11" spans="1:10" x14ac:dyDescent="0.25">
      <c r="A11" s="5">
        <v>88421</v>
      </c>
      <c r="B11" s="7">
        <v>88421</v>
      </c>
      <c r="C11" s="8">
        <v>5628</v>
      </c>
      <c r="D11" s="8">
        <v>0</v>
      </c>
      <c r="E11" s="9">
        <f t="shared" si="0"/>
        <v>0</v>
      </c>
      <c r="F11" s="7">
        <v>77421</v>
      </c>
      <c r="G11" s="8">
        <v>7778</v>
      </c>
      <c r="H11" s="8">
        <v>2</v>
      </c>
      <c r="I11" s="9">
        <f t="shared" si="1"/>
        <v>0.4</v>
      </c>
      <c r="J11" s="9">
        <f t="shared" si="2"/>
        <v>0.38201847903340441</v>
      </c>
    </row>
    <row r="12" spans="1:10" x14ac:dyDescent="0.25">
      <c r="A12" s="5" t="s">
        <v>3</v>
      </c>
      <c r="B12" s="7" t="s">
        <v>3</v>
      </c>
      <c r="C12" s="8">
        <v>4011</v>
      </c>
      <c r="D12" s="8">
        <v>0</v>
      </c>
      <c r="E12" s="9">
        <f t="shared" si="0"/>
        <v>0</v>
      </c>
      <c r="F12" s="7" t="s">
        <v>16</v>
      </c>
      <c r="G12" s="8">
        <v>7911</v>
      </c>
      <c r="H12" s="8">
        <v>1</v>
      </c>
      <c r="I12" s="9">
        <f t="shared" si="1"/>
        <v>0.2</v>
      </c>
      <c r="J12" s="9">
        <f t="shared" si="2"/>
        <v>0.97232610321615554</v>
      </c>
    </row>
    <row r="13" spans="1:10" x14ac:dyDescent="0.25">
      <c r="A13" s="5">
        <v>20095</v>
      </c>
      <c r="B13" s="7">
        <v>20095</v>
      </c>
      <c r="C13" s="8">
        <v>4374</v>
      </c>
      <c r="D13" s="8">
        <v>0</v>
      </c>
      <c r="E13" s="9">
        <f t="shared" si="0"/>
        <v>0</v>
      </c>
      <c r="F13" s="7">
        <v>20095</v>
      </c>
      <c r="G13" s="8">
        <v>4707</v>
      </c>
      <c r="H13" s="8">
        <v>0</v>
      </c>
      <c r="I13" s="9">
        <f t="shared" si="1"/>
        <v>0</v>
      </c>
      <c r="J13" s="9">
        <f t="shared" si="2"/>
        <v>7.6131687242798354E-2</v>
      </c>
    </row>
    <row r="14" spans="1:10" x14ac:dyDescent="0.25">
      <c r="A14" s="5">
        <v>846291</v>
      </c>
      <c r="B14" s="7">
        <v>846219</v>
      </c>
      <c r="C14" s="8">
        <v>7400</v>
      </c>
      <c r="D14" s="8">
        <v>0</v>
      </c>
      <c r="E14" s="9">
        <f>D14/6</f>
        <v>0</v>
      </c>
      <c r="F14" s="7">
        <v>84612</v>
      </c>
      <c r="G14" s="8">
        <v>7745</v>
      </c>
      <c r="H14" s="8">
        <v>2</v>
      </c>
      <c r="I14" s="9">
        <f>H14/6</f>
        <v>0.33333333333333331</v>
      </c>
      <c r="J14" s="9">
        <f t="shared" si="2"/>
        <v>4.6621621621621624E-2</v>
      </c>
    </row>
    <row r="15" spans="1:10" x14ac:dyDescent="0.25">
      <c r="A15" s="5">
        <v>992277</v>
      </c>
      <c r="B15" s="7">
        <v>992277</v>
      </c>
      <c r="C15" s="8">
        <v>3924</v>
      </c>
      <c r="D15" s="8">
        <v>0</v>
      </c>
      <c r="E15" s="9">
        <f>D15/6</f>
        <v>0</v>
      </c>
      <c r="F15" s="7">
        <v>91277</v>
      </c>
      <c r="G15" s="8">
        <v>6760</v>
      </c>
      <c r="H15" s="8">
        <v>2</v>
      </c>
      <c r="I15" s="9">
        <f>H15/6</f>
        <v>0.33333333333333331</v>
      </c>
      <c r="J15" s="9">
        <f t="shared" si="2"/>
        <v>0.72273190621814476</v>
      </c>
    </row>
    <row r="16" spans="1:10" x14ac:dyDescent="0.25">
      <c r="A16" s="5">
        <v>74921</v>
      </c>
      <c r="B16" s="7">
        <v>74921</v>
      </c>
      <c r="C16" s="8">
        <v>5294</v>
      </c>
      <c r="D16" s="8">
        <v>0</v>
      </c>
      <c r="E16" s="9">
        <f t="shared" si="0"/>
        <v>0</v>
      </c>
      <c r="F16" s="7">
        <v>74921</v>
      </c>
      <c r="G16" s="8">
        <v>5966</v>
      </c>
      <c r="H16" s="8">
        <v>0</v>
      </c>
      <c r="I16" s="9">
        <f t="shared" si="1"/>
        <v>0</v>
      </c>
      <c r="J16" s="9">
        <f t="shared" si="2"/>
        <v>0.1269361541367586</v>
      </c>
    </row>
    <row r="17" spans="1:10" x14ac:dyDescent="0.25">
      <c r="A17" s="5" t="s">
        <v>3</v>
      </c>
      <c r="B17" s="7" t="s">
        <v>10</v>
      </c>
      <c r="C17" s="8">
        <v>5927</v>
      </c>
      <c r="D17" s="8">
        <v>1</v>
      </c>
      <c r="E17" s="9">
        <f t="shared" si="0"/>
        <v>0.2</v>
      </c>
      <c r="F17" s="7" t="s">
        <v>17</v>
      </c>
      <c r="G17" s="8">
        <v>10347</v>
      </c>
      <c r="H17" s="8">
        <v>2</v>
      </c>
      <c r="I17" s="9">
        <f t="shared" si="1"/>
        <v>0.4</v>
      </c>
      <c r="J17" s="9">
        <f t="shared" si="2"/>
        <v>0.74573983465496874</v>
      </c>
    </row>
    <row r="18" spans="1:10" x14ac:dyDescent="0.25">
      <c r="A18" s="28" t="s">
        <v>67</v>
      </c>
      <c r="B18" s="28"/>
      <c r="C18" s="16">
        <f>SUM(C3:C17)</f>
        <v>81230</v>
      </c>
      <c r="D18" s="16">
        <f>SUM(D3:D17)</f>
        <v>4</v>
      </c>
      <c r="E18" s="17">
        <f>SUM(E3:E17)</f>
        <v>0.73333333333333339</v>
      </c>
      <c r="F18" s="18"/>
      <c r="G18" s="16">
        <f>SUM(G3:G17)</f>
        <v>98458</v>
      </c>
      <c r="H18" s="16">
        <f>SUM(H3:H17)</f>
        <v>14</v>
      </c>
      <c r="I18" s="17">
        <f>SUM(I3:I17)</f>
        <v>2.5</v>
      </c>
      <c r="J18" s="17">
        <f>SUM(J3:J17)</f>
        <v>3.575322113584837</v>
      </c>
    </row>
    <row r="20" spans="1:10" x14ac:dyDescent="0.25">
      <c r="A20" s="32" t="s">
        <v>53</v>
      </c>
      <c r="B20" s="32"/>
      <c r="C20" s="32"/>
      <c r="D20" s="32"/>
      <c r="E20" s="26">
        <f>G18-C18</f>
        <v>17228</v>
      </c>
    </row>
    <row r="21" spans="1:10" x14ac:dyDescent="0.25">
      <c r="A21" s="32" t="s">
        <v>54</v>
      </c>
      <c r="B21" s="32"/>
      <c r="C21" s="32"/>
      <c r="D21" s="32"/>
      <c r="E21" s="27">
        <f>E20/C18</f>
        <v>0.2120891296319094</v>
      </c>
    </row>
    <row r="22" spans="1:10" x14ac:dyDescent="0.25">
      <c r="A22" s="32" t="s">
        <v>56</v>
      </c>
      <c r="B22" s="32"/>
      <c r="C22" s="32"/>
      <c r="D22" s="32"/>
      <c r="E22" s="27">
        <f>J18</f>
        <v>3.575322113584837</v>
      </c>
    </row>
    <row r="23" spans="1:10" x14ac:dyDescent="0.25">
      <c r="A23" s="33" t="s">
        <v>57</v>
      </c>
      <c r="B23" s="34"/>
      <c r="C23" s="34"/>
      <c r="D23" s="35"/>
      <c r="E23" s="27">
        <f>E22/15</f>
        <v>0.23835480757232247</v>
      </c>
    </row>
    <row r="24" spans="1:10" x14ac:dyDescent="0.25">
      <c r="A24" s="32" t="s">
        <v>49</v>
      </c>
      <c r="B24" s="32"/>
      <c r="C24" s="32"/>
      <c r="D24" s="32"/>
      <c r="E24" s="26">
        <f>H18-D18</f>
        <v>10</v>
      </c>
    </row>
    <row r="25" spans="1:10" x14ac:dyDescent="0.25">
      <c r="A25" s="32" t="s">
        <v>50</v>
      </c>
      <c r="B25" s="32"/>
      <c r="C25" s="32"/>
      <c r="D25" s="32"/>
      <c r="E25" s="27">
        <f>E24/D18</f>
        <v>2.5</v>
      </c>
    </row>
    <row r="26" spans="1:10" x14ac:dyDescent="0.25">
      <c r="A26" s="32" t="s">
        <v>48</v>
      </c>
      <c r="B26" s="32"/>
      <c r="C26" s="32"/>
      <c r="D26" s="32"/>
      <c r="E26" s="27">
        <f>(I18-E18)/E18</f>
        <v>2.4090909090909087</v>
      </c>
    </row>
    <row r="27" spans="1:10" x14ac:dyDescent="0.25">
      <c r="A27" s="32" t="s">
        <v>55</v>
      </c>
      <c r="B27" s="32"/>
      <c r="C27" s="32"/>
      <c r="D27" s="32"/>
      <c r="E27" s="27">
        <f>E26/15</f>
        <v>0.16060606060606059</v>
      </c>
    </row>
  </sheetData>
  <mergeCells count="10">
    <mergeCell ref="A24:D24"/>
    <mergeCell ref="A25:D25"/>
    <mergeCell ref="A26:D26"/>
    <mergeCell ref="A27:D27"/>
    <mergeCell ref="A1:J1"/>
    <mergeCell ref="A18:B18"/>
    <mergeCell ref="A20:D20"/>
    <mergeCell ref="A21:D21"/>
    <mergeCell ref="A22:D22"/>
    <mergeCell ref="A23:D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E25" sqref="E25:E27"/>
    </sheetView>
  </sheetViews>
  <sheetFormatPr defaultRowHeight="15" x14ac:dyDescent="0.25"/>
  <cols>
    <col min="1" max="1" width="17" customWidth="1"/>
    <col min="2" max="2" width="12.42578125" customWidth="1"/>
    <col min="3" max="3" width="13.5703125" customWidth="1"/>
    <col min="4" max="4" width="10.7109375" customWidth="1"/>
    <col min="5" max="5" width="14" bestFit="1" customWidth="1"/>
    <col min="6" max="6" width="8" customWidth="1"/>
    <col min="7" max="7" width="9.5703125" bestFit="1" customWidth="1"/>
    <col min="8" max="9" width="9.42578125" bestFit="1" customWidth="1"/>
    <col min="10" max="10" width="15.42578125" bestFit="1" customWidth="1"/>
  </cols>
  <sheetData>
    <row r="1" spans="1:10" x14ac:dyDescent="0.25">
      <c r="A1" s="29" t="s">
        <v>68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0" t="s">
        <v>0</v>
      </c>
      <c r="B2" s="11" t="s">
        <v>1</v>
      </c>
      <c r="C2" s="10" t="s">
        <v>47</v>
      </c>
      <c r="D2" s="10" t="s">
        <v>43</v>
      </c>
      <c r="E2" s="10" t="s">
        <v>46</v>
      </c>
      <c r="F2" s="10" t="s">
        <v>44</v>
      </c>
      <c r="G2" s="10" t="s">
        <v>45</v>
      </c>
      <c r="H2" s="10" t="s">
        <v>41</v>
      </c>
      <c r="I2" s="12" t="s">
        <v>41</v>
      </c>
      <c r="J2" s="12" t="s">
        <v>6</v>
      </c>
    </row>
    <row r="3" spans="1:10" x14ac:dyDescent="0.25">
      <c r="A3" s="5">
        <v>57031</v>
      </c>
      <c r="B3" s="7" t="s">
        <v>22</v>
      </c>
      <c r="C3" s="8">
        <v>6547</v>
      </c>
      <c r="D3" s="8">
        <v>0</v>
      </c>
      <c r="E3" s="9">
        <f>D3/5</f>
        <v>0</v>
      </c>
      <c r="F3" s="7" t="s">
        <v>22</v>
      </c>
      <c r="G3" s="8">
        <v>5086</v>
      </c>
      <c r="H3" s="8">
        <v>0</v>
      </c>
      <c r="I3" s="9">
        <f>H3/5</f>
        <v>0</v>
      </c>
      <c r="J3" s="9">
        <f>(G3-C3)/C3</f>
        <v>-0.22315564380632349</v>
      </c>
    </row>
    <row r="4" spans="1:10" x14ac:dyDescent="0.25">
      <c r="A4" s="5">
        <v>99643</v>
      </c>
      <c r="B4" s="7" t="s">
        <v>23</v>
      </c>
      <c r="C4" s="8">
        <v>4512</v>
      </c>
      <c r="D4" s="8">
        <v>0</v>
      </c>
      <c r="E4" s="9">
        <f t="shared" ref="E4:E17" si="0">D4/5</f>
        <v>0</v>
      </c>
      <c r="F4" s="7" t="s">
        <v>23</v>
      </c>
      <c r="G4" s="8">
        <v>4096</v>
      </c>
      <c r="H4" s="8">
        <v>0</v>
      </c>
      <c r="I4" s="9">
        <f t="shared" ref="I4:I17" si="1">H4/5</f>
        <v>0</v>
      </c>
      <c r="J4" s="9">
        <f t="shared" ref="J4:J17" si="2">(G4-C4)/C4</f>
        <v>-9.2198581560283682E-2</v>
      </c>
    </row>
    <row r="5" spans="1:10" x14ac:dyDescent="0.25">
      <c r="A5" s="5">
        <v>620457</v>
      </c>
      <c r="B5" s="7" t="s">
        <v>24</v>
      </c>
      <c r="C5" s="8">
        <v>6100</v>
      </c>
      <c r="D5" s="8">
        <v>0</v>
      </c>
      <c r="E5" s="9">
        <f>D5/6</f>
        <v>0</v>
      </c>
      <c r="F5" s="7" t="s">
        <v>24</v>
      </c>
      <c r="G5" s="8">
        <v>4533</v>
      </c>
      <c r="H5" s="8">
        <v>0</v>
      </c>
      <c r="I5" s="9">
        <f>H5/6</f>
        <v>0</v>
      </c>
      <c r="J5" s="9">
        <f t="shared" si="2"/>
        <v>-0.25688524590163936</v>
      </c>
    </row>
    <row r="6" spans="1:10" x14ac:dyDescent="0.25">
      <c r="A6" s="5">
        <v>29740</v>
      </c>
      <c r="B6" s="7" t="s">
        <v>25</v>
      </c>
      <c r="C6" s="8">
        <v>4319</v>
      </c>
      <c r="D6" s="8">
        <v>0</v>
      </c>
      <c r="E6" s="9">
        <f t="shared" si="0"/>
        <v>0</v>
      </c>
      <c r="F6" s="7" t="s">
        <v>25</v>
      </c>
      <c r="G6" s="8">
        <v>4416</v>
      </c>
      <c r="H6" s="8">
        <v>0</v>
      </c>
      <c r="I6" s="9">
        <f t="shared" si="1"/>
        <v>0</v>
      </c>
      <c r="J6" s="9">
        <f t="shared" si="2"/>
        <v>2.2458902523732345E-2</v>
      </c>
    </row>
    <row r="7" spans="1:10" x14ac:dyDescent="0.25">
      <c r="A7" s="5">
        <v>384109</v>
      </c>
      <c r="B7" s="7" t="s">
        <v>26</v>
      </c>
      <c r="C7" s="8">
        <v>6083</v>
      </c>
      <c r="D7" s="8">
        <v>0</v>
      </c>
      <c r="E7" s="9">
        <f>D7/6</f>
        <v>0</v>
      </c>
      <c r="F7" s="7" t="s">
        <v>26</v>
      </c>
      <c r="G7" s="8">
        <v>5406</v>
      </c>
      <c r="H7" s="8">
        <v>0</v>
      </c>
      <c r="I7" s="9">
        <f>H7/6</f>
        <v>0</v>
      </c>
      <c r="J7" s="9">
        <f t="shared" si="2"/>
        <v>-0.11129376952161762</v>
      </c>
    </row>
    <row r="8" spans="1:10" x14ac:dyDescent="0.25">
      <c r="A8" s="5">
        <v>47291</v>
      </c>
      <c r="B8" s="7" t="s">
        <v>27</v>
      </c>
      <c r="C8" s="8">
        <v>4794</v>
      </c>
      <c r="D8" s="8">
        <v>0</v>
      </c>
      <c r="E8" s="9">
        <f t="shared" si="0"/>
        <v>0</v>
      </c>
      <c r="F8" s="7" t="s">
        <v>27</v>
      </c>
      <c r="G8" s="8">
        <v>5021</v>
      </c>
      <c r="H8" s="8">
        <v>0</v>
      </c>
      <c r="I8" s="9">
        <f t="shared" si="1"/>
        <v>0</v>
      </c>
      <c r="J8" s="9">
        <f t="shared" si="2"/>
        <v>4.7350855235711309E-2</v>
      </c>
    </row>
    <row r="9" spans="1:10" x14ac:dyDescent="0.25">
      <c r="A9" s="5">
        <v>725882</v>
      </c>
      <c r="B9" s="7" t="s">
        <v>28</v>
      </c>
      <c r="C9" s="8">
        <v>8416</v>
      </c>
      <c r="D9" s="8">
        <v>0</v>
      </c>
      <c r="E9" s="9">
        <f>D9/6</f>
        <v>0</v>
      </c>
      <c r="F9" s="7" t="s">
        <v>28</v>
      </c>
      <c r="G9" s="8">
        <v>5188</v>
      </c>
      <c r="H9" s="8">
        <v>0</v>
      </c>
      <c r="I9" s="9">
        <f>H9/6</f>
        <v>0</v>
      </c>
      <c r="J9" s="9">
        <f t="shared" si="2"/>
        <v>-0.3835551330798479</v>
      </c>
    </row>
    <row r="10" spans="1:10" x14ac:dyDescent="0.25">
      <c r="A10" s="5">
        <v>728154</v>
      </c>
      <c r="B10" s="7" t="s">
        <v>29</v>
      </c>
      <c r="C10" s="8">
        <v>5419</v>
      </c>
      <c r="D10" s="8">
        <v>0</v>
      </c>
      <c r="E10" s="9">
        <f>D10/6</f>
        <v>0</v>
      </c>
      <c r="F10" s="7" t="s">
        <v>39</v>
      </c>
      <c r="G10" s="8">
        <v>5238</v>
      </c>
      <c r="H10" s="8">
        <v>2</v>
      </c>
      <c r="I10" s="9">
        <f>H10/6</f>
        <v>0.33333333333333331</v>
      </c>
      <c r="J10" s="9">
        <f t="shared" si="2"/>
        <v>-3.3400996493818044E-2</v>
      </c>
    </row>
    <row r="11" spans="1:10" x14ac:dyDescent="0.25">
      <c r="A11" s="5">
        <v>88421</v>
      </c>
      <c r="B11" s="7" t="s">
        <v>30</v>
      </c>
      <c r="C11" s="8">
        <v>3796</v>
      </c>
      <c r="D11" s="8">
        <v>0</v>
      </c>
      <c r="E11" s="9">
        <f t="shared" si="0"/>
        <v>0</v>
      </c>
      <c r="F11" s="7" t="s">
        <v>30</v>
      </c>
      <c r="G11" s="8">
        <v>3156</v>
      </c>
      <c r="H11" s="8">
        <v>0</v>
      </c>
      <c r="I11" s="9">
        <f t="shared" si="1"/>
        <v>0</v>
      </c>
      <c r="J11" s="9">
        <f t="shared" si="2"/>
        <v>-0.16859852476290832</v>
      </c>
    </row>
    <row r="12" spans="1:10" x14ac:dyDescent="0.25">
      <c r="A12" s="5" t="s">
        <v>3</v>
      </c>
      <c r="B12" s="7" t="s">
        <v>3</v>
      </c>
      <c r="C12" s="8">
        <v>4621</v>
      </c>
      <c r="D12" s="8">
        <v>0</v>
      </c>
      <c r="E12" s="9">
        <f t="shared" si="0"/>
        <v>0</v>
      </c>
      <c r="F12" s="7" t="s">
        <v>3</v>
      </c>
      <c r="G12" s="8">
        <v>3677</v>
      </c>
      <c r="H12" s="8">
        <v>0</v>
      </c>
      <c r="I12" s="9">
        <f t="shared" si="1"/>
        <v>0</v>
      </c>
      <c r="J12" s="9">
        <f t="shared" si="2"/>
        <v>-0.20428478684267476</v>
      </c>
    </row>
    <row r="13" spans="1:10" x14ac:dyDescent="0.25">
      <c r="A13" s="5">
        <v>20095</v>
      </c>
      <c r="B13" s="7" t="s">
        <v>31</v>
      </c>
      <c r="C13" s="8">
        <v>4120</v>
      </c>
      <c r="D13" s="8">
        <v>0</v>
      </c>
      <c r="E13" s="9">
        <f t="shared" si="0"/>
        <v>0</v>
      </c>
      <c r="F13" s="7" t="s">
        <v>31</v>
      </c>
      <c r="G13" s="8">
        <v>3325</v>
      </c>
      <c r="H13" s="8">
        <v>0</v>
      </c>
      <c r="I13" s="9">
        <f t="shared" si="1"/>
        <v>0</v>
      </c>
      <c r="J13" s="9">
        <f t="shared" si="2"/>
        <v>-0.19296116504854369</v>
      </c>
    </row>
    <row r="14" spans="1:10" x14ac:dyDescent="0.25">
      <c r="A14" s="5">
        <v>846291</v>
      </c>
      <c r="B14" s="7" t="s">
        <v>32</v>
      </c>
      <c r="C14" s="8">
        <v>5066</v>
      </c>
      <c r="D14" s="8">
        <v>0</v>
      </c>
      <c r="E14" s="9">
        <f>D14/6</f>
        <v>0</v>
      </c>
      <c r="F14" s="7" t="s">
        <v>32</v>
      </c>
      <c r="G14" s="8">
        <v>4282</v>
      </c>
      <c r="H14" s="8">
        <v>0</v>
      </c>
      <c r="I14" s="9">
        <f>H14/6</f>
        <v>0</v>
      </c>
      <c r="J14" s="9">
        <f t="shared" si="2"/>
        <v>-0.15475720489538097</v>
      </c>
    </row>
    <row r="15" spans="1:10" x14ac:dyDescent="0.25">
      <c r="A15" s="5">
        <v>992277</v>
      </c>
      <c r="B15" s="7" t="s">
        <v>33</v>
      </c>
      <c r="C15" s="8">
        <v>3560</v>
      </c>
      <c r="D15" s="8">
        <v>0</v>
      </c>
      <c r="E15" s="9">
        <f>D15/6</f>
        <v>0</v>
      </c>
      <c r="F15" s="7" t="s">
        <v>33</v>
      </c>
      <c r="G15" s="8">
        <v>3106</v>
      </c>
      <c r="H15" s="8">
        <v>0</v>
      </c>
      <c r="I15" s="9">
        <f>H15/6</f>
        <v>0</v>
      </c>
      <c r="J15" s="9">
        <f t="shared" si="2"/>
        <v>-0.12752808988764044</v>
      </c>
    </row>
    <row r="16" spans="1:10" x14ac:dyDescent="0.25">
      <c r="A16" s="5">
        <v>74921</v>
      </c>
      <c r="B16" s="7" t="s">
        <v>34</v>
      </c>
      <c r="C16" s="8">
        <v>4042</v>
      </c>
      <c r="D16" s="8">
        <v>0</v>
      </c>
      <c r="E16" s="9">
        <f t="shared" si="0"/>
        <v>0</v>
      </c>
      <c r="F16" s="7" t="s">
        <v>34</v>
      </c>
      <c r="G16" s="8">
        <v>3035</v>
      </c>
      <c r="H16" s="8">
        <v>0</v>
      </c>
      <c r="I16" s="9">
        <f t="shared" si="1"/>
        <v>0</v>
      </c>
      <c r="J16" s="9">
        <f t="shared" si="2"/>
        <v>-0.2491340920336467</v>
      </c>
    </row>
    <row r="17" spans="1:10" x14ac:dyDescent="0.25">
      <c r="A17" s="5" t="s">
        <v>3</v>
      </c>
      <c r="B17" s="7" t="s">
        <v>3</v>
      </c>
      <c r="C17" s="8">
        <v>4098</v>
      </c>
      <c r="D17" s="8">
        <v>0</v>
      </c>
      <c r="E17" s="9">
        <f t="shared" si="0"/>
        <v>0</v>
      </c>
      <c r="F17" s="7" t="s">
        <v>3</v>
      </c>
      <c r="G17" s="8">
        <v>3432</v>
      </c>
      <c r="H17" s="8">
        <v>0</v>
      </c>
      <c r="I17" s="9">
        <f t="shared" si="1"/>
        <v>0</v>
      </c>
      <c r="J17" s="9">
        <f t="shared" si="2"/>
        <v>-0.16251830161054173</v>
      </c>
    </row>
    <row r="18" spans="1:10" x14ac:dyDescent="0.25">
      <c r="A18" s="28" t="s">
        <v>69</v>
      </c>
      <c r="B18" s="28"/>
      <c r="C18" s="16">
        <f>SUM(C3:C17)</f>
        <v>75493</v>
      </c>
      <c r="D18" s="16">
        <f>SUM(D3:D17)</f>
        <v>0</v>
      </c>
      <c r="E18" s="17">
        <f>SUM(E3:E17)</f>
        <v>0</v>
      </c>
      <c r="F18" s="18"/>
      <c r="G18" s="16">
        <f>SUM(G3:G17)</f>
        <v>62997</v>
      </c>
      <c r="H18" s="16">
        <f>SUM(H3:H17)</f>
        <v>2</v>
      </c>
      <c r="I18" s="17">
        <f>SUM(I3:I17)</f>
        <v>0.33333333333333331</v>
      </c>
      <c r="J18" s="17">
        <f>SUM(J3:J17)</f>
        <v>-2.2904617776854233</v>
      </c>
    </row>
    <row r="20" spans="1:10" x14ac:dyDescent="0.25">
      <c r="A20" s="32" t="s">
        <v>53</v>
      </c>
      <c r="B20" s="32"/>
      <c r="C20" s="32"/>
      <c r="D20" s="32"/>
      <c r="E20" s="26">
        <f>G18-C18</f>
        <v>-12496</v>
      </c>
    </row>
    <row r="21" spans="1:10" x14ac:dyDescent="0.25">
      <c r="A21" s="32" t="s">
        <v>54</v>
      </c>
      <c r="B21" s="32"/>
      <c r="C21" s="32"/>
      <c r="D21" s="32"/>
      <c r="E21" s="27">
        <f>E20/C18</f>
        <v>-0.16552528048958182</v>
      </c>
    </row>
    <row r="22" spans="1:10" x14ac:dyDescent="0.25">
      <c r="A22" s="32" t="s">
        <v>56</v>
      </c>
      <c r="B22" s="32"/>
      <c r="C22" s="32"/>
      <c r="D22" s="32"/>
      <c r="E22" s="27">
        <f>J18</f>
        <v>-2.2904617776854233</v>
      </c>
    </row>
    <row r="23" spans="1:10" x14ac:dyDescent="0.25">
      <c r="A23" s="33" t="s">
        <v>57</v>
      </c>
      <c r="B23" s="34"/>
      <c r="C23" s="34"/>
      <c r="D23" s="35"/>
      <c r="E23" s="27">
        <f>E22/15</f>
        <v>-0.15269745184569489</v>
      </c>
    </row>
    <row r="24" spans="1:10" x14ac:dyDescent="0.25">
      <c r="A24" s="32" t="s">
        <v>49</v>
      </c>
      <c r="B24" s="32"/>
      <c r="C24" s="32"/>
      <c r="D24" s="32"/>
      <c r="E24" s="26">
        <f>H18-D18</f>
        <v>2</v>
      </c>
    </row>
    <row r="25" spans="1:10" x14ac:dyDescent="0.25">
      <c r="A25" s="32" t="s">
        <v>50</v>
      </c>
      <c r="B25" s="32"/>
      <c r="C25" s="32"/>
      <c r="D25" s="32"/>
      <c r="E25" s="27">
        <f>E24</f>
        <v>2</v>
      </c>
    </row>
    <row r="26" spans="1:10" x14ac:dyDescent="0.25">
      <c r="A26" s="32" t="s">
        <v>48</v>
      </c>
      <c r="B26" s="32"/>
      <c r="C26" s="32"/>
      <c r="D26" s="32"/>
      <c r="E26" s="27">
        <f>I18</f>
        <v>0.33333333333333331</v>
      </c>
    </row>
    <row r="27" spans="1:10" x14ac:dyDescent="0.25">
      <c r="A27" s="32" t="s">
        <v>55</v>
      </c>
      <c r="B27" s="32"/>
      <c r="C27" s="32"/>
      <c r="D27" s="32"/>
      <c r="E27" s="27">
        <f>E26/15</f>
        <v>2.222222222222222E-2</v>
      </c>
    </row>
  </sheetData>
  <mergeCells count="10">
    <mergeCell ref="A24:D24"/>
    <mergeCell ref="A25:D25"/>
    <mergeCell ref="A26:D26"/>
    <mergeCell ref="A27:D27"/>
    <mergeCell ref="A1:J1"/>
    <mergeCell ref="A18:B18"/>
    <mergeCell ref="A20:D20"/>
    <mergeCell ref="A21:D21"/>
    <mergeCell ref="A22:D22"/>
    <mergeCell ref="A23:D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8" sqref="A18:B18"/>
    </sheetView>
  </sheetViews>
  <sheetFormatPr defaultRowHeight="15" x14ac:dyDescent="0.25"/>
  <cols>
    <col min="1" max="1" width="17" customWidth="1"/>
    <col min="2" max="2" width="12.42578125" customWidth="1"/>
    <col min="3" max="3" width="13.5703125" customWidth="1"/>
    <col min="4" max="4" width="10.7109375" customWidth="1"/>
    <col min="5" max="5" width="14" bestFit="1" customWidth="1"/>
    <col min="6" max="6" width="8" customWidth="1"/>
    <col min="7" max="7" width="9.5703125" bestFit="1" customWidth="1"/>
    <col min="8" max="9" width="9.42578125" bestFit="1" customWidth="1"/>
    <col min="10" max="10" width="15.42578125" bestFit="1" customWidth="1"/>
  </cols>
  <sheetData>
    <row r="1" spans="1:10" x14ac:dyDescent="0.25">
      <c r="A1" s="29" t="s">
        <v>70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0" t="s">
        <v>0</v>
      </c>
      <c r="B2" s="11" t="s">
        <v>1</v>
      </c>
      <c r="C2" s="10" t="s">
        <v>47</v>
      </c>
      <c r="D2" s="10" t="s">
        <v>43</v>
      </c>
      <c r="E2" s="10" t="s">
        <v>46</v>
      </c>
      <c r="F2" s="10" t="s">
        <v>44</v>
      </c>
      <c r="G2" s="10" t="s">
        <v>45</v>
      </c>
      <c r="H2" s="10" t="s">
        <v>41</v>
      </c>
      <c r="I2" s="12" t="s">
        <v>41</v>
      </c>
      <c r="J2" s="12" t="s">
        <v>6</v>
      </c>
    </row>
    <row r="3" spans="1:10" x14ac:dyDescent="0.25">
      <c r="A3" s="5">
        <v>57031</v>
      </c>
      <c r="B3" s="7" t="s">
        <v>22</v>
      </c>
      <c r="C3" s="8">
        <v>4077</v>
      </c>
      <c r="D3" s="8">
        <v>0</v>
      </c>
      <c r="E3" s="9">
        <f>D3/5</f>
        <v>0</v>
      </c>
      <c r="F3" s="7" t="s">
        <v>22</v>
      </c>
      <c r="G3" s="8">
        <v>9636</v>
      </c>
      <c r="H3" s="8">
        <v>0</v>
      </c>
      <c r="I3" s="9">
        <f>H3/5</f>
        <v>0</v>
      </c>
      <c r="J3" s="9">
        <f>(G3-C3)/C3</f>
        <v>1.3635025754231052</v>
      </c>
    </row>
    <row r="4" spans="1:10" x14ac:dyDescent="0.25">
      <c r="A4" s="5">
        <v>99643</v>
      </c>
      <c r="B4" s="7" t="s">
        <v>37</v>
      </c>
      <c r="C4" s="8">
        <v>3879</v>
      </c>
      <c r="D4" s="8">
        <v>0</v>
      </c>
      <c r="E4" s="9">
        <f t="shared" ref="E4:E17" si="0">D4/5</f>
        <v>0</v>
      </c>
      <c r="F4" s="7" t="s">
        <v>23</v>
      </c>
      <c r="G4" s="8">
        <v>3039</v>
      </c>
      <c r="H4" s="8">
        <v>0</v>
      </c>
      <c r="I4" s="9">
        <f t="shared" ref="I4:I17" si="1">H4/5</f>
        <v>0</v>
      </c>
      <c r="J4" s="9">
        <f t="shared" ref="J4:J17" si="2">(G4-C4)/C4</f>
        <v>-0.21655065738592422</v>
      </c>
    </row>
    <row r="5" spans="1:10" x14ac:dyDescent="0.25">
      <c r="A5" s="5">
        <v>620457</v>
      </c>
      <c r="B5" s="7" t="s">
        <v>24</v>
      </c>
      <c r="C5" s="8">
        <v>5186</v>
      </c>
      <c r="D5" s="8">
        <v>0</v>
      </c>
      <c r="E5" s="9">
        <f>D5/6</f>
        <v>0</v>
      </c>
      <c r="F5" s="7" t="s">
        <v>24</v>
      </c>
      <c r="G5" s="8">
        <v>5322</v>
      </c>
      <c r="H5" s="8">
        <v>0</v>
      </c>
      <c r="I5" s="9">
        <f>H5/6</f>
        <v>0</v>
      </c>
      <c r="J5" s="9">
        <f t="shared" si="2"/>
        <v>2.6224450443501735E-2</v>
      </c>
    </row>
    <row r="6" spans="1:10" x14ac:dyDescent="0.25">
      <c r="A6" s="5">
        <v>29740</v>
      </c>
      <c r="B6" s="7" t="s">
        <v>25</v>
      </c>
      <c r="C6" s="8">
        <v>3844</v>
      </c>
      <c r="D6" s="8">
        <v>0</v>
      </c>
      <c r="E6" s="9">
        <f t="shared" si="0"/>
        <v>0</v>
      </c>
      <c r="F6" s="7" t="s">
        <v>25</v>
      </c>
      <c r="G6" s="8">
        <v>3410</v>
      </c>
      <c r="H6" s="8">
        <v>0</v>
      </c>
      <c r="I6" s="9">
        <f t="shared" si="1"/>
        <v>0</v>
      </c>
      <c r="J6" s="9">
        <f t="shared" si="2"/>
        <v>-0.11290322580645161</v>
      </c>
    </row>
    <row r="7" spans="1:10" x14ac:dyDescent="0.25">
      <c r="A7" s="5">
        <v>384109</v>
      </c>
      <c r="B7" s="7" t="s">
        <v>26</v>
      </c>
      <c r="C7" s="8">
        <v>4157</v>
      </c>
      <c r="D7" s="8">
        <v>0</v>
      </c>
      <c r="E7" s="9">
        <f>D7/6</f>
        <v>0</v>
      </c>
      <c r="F7" s="7" t="s">
        <v>26</v>
      </c>
      <c r="G7" s="8">
        <v>4248</v>
      </c>
      <c r="H7" s="8">
        <v>0</v>
      </c>
      <c r="I7" s="9">
        <f>H7/6</f>
        <v>0</v>
      </c>
      <c r="J7" s="9">
        <f t="shared" si="2"/>
        <v>2.1890786624969929E-2</v>
      </c>
    </row>
    <row r="8" spans="1:10" x14ac:dyDescent="0.25">
      <c r="A8" s="5">
        <v>47291</v>
      </c>
      <c r="B8" s="7" t="s">
        <v>27</v>
      </c>
      <c r="C8" s="8">
        <v>3671</v>
      </c>
      <c r="D8" s="8">
        <v>0</v>
      </c>
      <c r="E8" s="9">
        <f t="shared" si="0"/>
        <v>0</v>
      </c>
      <c r="F8" s="7" t="s">
        <v>40</v>
      </c>
      <c r="G8" s="8">
        <v>4281</v>
      </c>
      <c r="H8" s="8">
        <v>1</v>
      </c>
      <c r="I8" s="9">
        <f t="shared" si="1"/>
        <v>0.2</v>
      </c>
      <c r="J8" s="9">
        <f t="shared" si="2"/>
        <v>0.1661672568782348</v>
      </c>
    </row>
    <row r="9" spans="1:10" x14ac:dyDescent="0.25">
      <c r="A9" s="5">
        <v>725882</v>
      </c>
      <c r="B9" s="7" t="s">
        <v>38</v>
      </c>
      <c r="C9" s="8">
        <v>4532</v>
      </c>
      <c r="D9" s="8">
        <v>0</v>
      </c>
      <c r="E9" s="9">
        <f>D9/6</f>
        <v>0</v>
      </c>
      <c r="F9" s="7" t="s">
        <v>28</v>
      </c>
      <c r="G9" s="8">
        <v>4415</v>
      </c>
      <c r="H9" s="8">
        <v>0</v>
      </c>
      <c r="I9" s="9">
        <f>H9/6</f>
        <v>0</v>
      </c>
      <c r="J9" s="9">
        <f t="shared" si="2"/>
        <v>-2.5816416593115621E-2</v>
      </c>
    </row>
    <row r="10" spans="1:10" x14ac:dyDescent="0.25">
      <c r="A10" s="5">
        <v>728154</v>
      </c>
      <c r="B10" s="7" t="s">
        <v>29</v>
      </c>
      <c r="C10" s="8">
        <v>4110</v>
      </c>
      <c r="D10" s="8">
        <v>0</v>
      </c>
      <c r="E10" s="9">
        <f>D10/6</f>
        <v>0</v>
      </c>
      <c r="F10" s="7" t="s">
        <v>29</v>
      </c>
      <c r="G10" s="8">
        <v>4133</v>
      </c>
      <c r="H10" s="8">
        <v>0</v>
      </c>
      <c r="I10" s="9">
        <f>H10/6</f>
        <v>0</v>
      </c>
      <c r="J10" s="9">
        <f t="shared" si="2"/>
        <v>5.5961070559610703E-3</v>
      </c>
    </row>
    <row r="11" spans="1:10" x14ac:dyDescent="0.25">
      <c r="A11" s="5">
        <v>88421</v>
      </c>
      <c r="B11" s="7" t="s">
        <v>30</v>
      </c>
      <c r="C11" s="8">
        <v>2964</v>
      </c>
      <c r="D11" s="8">
        <v>0</v>
      </c>
      <c r="E11" s="9">
        <f t="shared" si="0"/>
        <v>0</v>
      </c>
      <c r="F11" s="7" t="s">
        <v>30</v>
      </c>
      <c r="G11" s="8">
        <v>3339</v>
      </c>
      <c r="H11" s="8">
        <v>0</v>
      </c>
      <c r="I11" s="9">
        <f t="shared" si="1"/>
        <v>0</v>
      </c>
      <c r="J11" s="9">
        <f t="shared" si="2"/>
        <v>0.12651821862348178</v>
      </c>
    </row>
    <row r="12" spans="1:10" x14ac:dyDescent="0.25">
      <c r="A12" s="5" t="s">
        <v>3</v>
      </c>
      <c r="B12" s="7" t="s">
        <v>3</v>
      </c>
      <c r="C12" s="8">
        <v>3200</v>
      </c>
      <c r="D12" s="8">
        <v>0</v>
      </c>
      <c r="E12" s="9">
        <f t="shared" si="0"/>
        <v>0</v>
      </c>
      <c r="F12" s="7" t="s">
        <v>3</v>
      </c>
      <c r="G12" s="8">
        <v>1341</v>
      </c>
      <c r="H12" s="8">
        <v>0</v>
      </c>
      <c r="I12" s="9">
        <f t="shared" si="1"/>
        <v>0</v>
      </c>
      <c r="J12" s="9">
        <f t="shared" si="2"/>
        <v>-0.5809375</v>
      </c>
    </row>
    <row r="13" spans="1:10" x14ac:dyDescent="0.25">
      <c r="A13" s="5">
        <v>20095</v>
      </c>
      <c r="B13" s="7" t="s">
        <v>31</v>
      </c>
      <c r="C13" s="8">
        <v>3251</v>
      </c>
      <c r="D13" s="8">
        <v>0</v>
      </c>
      <c r="E13" s="9">
        <f t="shared" si="0"/>
        <v>0</v>
      </c>
      <c r="F13" s="7" t="s">
        <v>31</v>
      </c>
      <c r="G13" s="8">
        <v>3040</v>
      </c>
      <c r="H13" s="8">
        <v>0</v>
      </c>
      <c r="I13" s="9">
        <f t="shared" si="1"/>
        <v>0</v>
      </c>
      <c r="J13" s="9">
        <f t="shared" si="2"/>
        <v>-6.4903106736388799E-2</v>
      </c>
    </row>
    <row r="14" spans="1:10" x14ac:dyDescent="0.25">
      <c r="A14" s="5">
        <v>846291</v>
      </c>
      <c r="B14" s="7" t="s">
        <v>32</v>
      </c>
      <c r="C14" s="8">
        <v>4186</v>
      </c>
      <c r="D14" s="8">
        <v>0</v>
      </c>
      <c r="E14" s="9">
        <f>D14/6</f>
        <v>0</v>
      </c>
      <c r="F14" s="7" t="s">
        <v>32</v>
      </c>
      <c r="G14" s="8">
        <v>4080</v>
      </c>
      <c r="H14" s="8">
        <v>0</v>
      </c>
      <c r="I14" s="9">
        <f>H14/6</f>
        <v>0</v>
      </c>
      <c r="J14" s="9">
        <f t="shared" si="2"/>
        <v>-2.5322503583373148E-2</v>
      </c>
    </row>
    <row r="15" spans="1:10" x14ac:dyDescent="0.25">
      <c r="A15" s="5">
        <v>992277</v>
      </c>
      <c r="B15" s="7" t="s">
        <v>33</v>
      </c>
      <c r="C15" s="8">
        <v>2737</v>
      </c>
      <c r="D15" s="8">
        <v>0</v>
      </c>
      <c r="E15" s="9">
        <f>D15/6</f>
        <v>0</v>
      </c>
      <c r="F15" s="7" t="s">
        <v>33</v>
      </c>
      <c r="G15" s="8">
        <v>2803</v>
      </c>
      <c r="H15" s="8">
        <v>0</v>
      </c>
      <c r="I15" s="9">
        <f>H15/6</f>
        <v>0</v>
      </c>
      <c r="J15" s="9">
        <f t="shared" si="2"/>
        <v>2.411399342345634E-2</v>
      </c>
    </row>
    <row r="16" spans="1:10" x14ac:dyDescent="0.25">
      <c r="A16" s="5">
        <v>74921</v>
      </c>
      <c r="B16" s="7" t="s">
        <v>34</v>
      </c>
      <c r="C16" s="8">
        <v>3413</v>
      </c>
      <c r="D16" s="8">
        <v>0</v>
      </c>
      <c r="E16" s="9">
        <f t="shared" si="0"/>
        <v>0</v>
      </c>
      <c r="F16" s="7" t="s">
        <v>34</v>
      </c>
      <c r="G16" s="8">
        <v>3359</v>
      </c>
      <c r="H16" s="8">
        <v>0</v>
      </c>
      <c r="I16" s="9">
        <f t="shared" si="1"/>
        <v>0</v>
      </c>
      <c r="J16" s="9">
        <f t="shared" si="2"/>
        <v>-1.5821857603281569E-2</v>
      </c>
    </row>
    <row r="17" spans="1:10" x14ac:dyDescent="0.25">
      <c r="A17" s="5" t="s">
        <v>3</v>
      </c>
      <c r="B17" s="7" t="s">
        <v>3</v>
      </c>
      <c r="C17" s="8">
        <v>2803</v>
      </c>
      <c r="D17" s="8">
        <v>0</v>
      </c>
      <c r="E17" s="9">
        <f t="shared" si="0"/>
        <v>0</v>
      </c>
      <c r="F17" s="7" t="s">
        <v>3</v>
      </c>
      <c r="G17" s="8">
        <v>3593</v>
      </c>
      <c r="H17" s="8">
        <v>0</v>
      </c>
      <c r="I17" s="9">
        <f t="shared" si="1"/>
        <v>0</v>
      </c>
      <c r="J17" s="9">
        <f t="shared" si="2"/>
        <v>0.2818408847663218</v>
      </c>
    </row>
    <row r="18" spans="1:10" x14ac:dyDescent="0.25">
      <c r="A18" s="28" t="s">
        <v>71</v>
      </c>
      <c r="B18" s="28"/>
      <c r="C18" s="16">
        <f>SUM(C3:C17)</f>
        <v>56010</v>
      </c>
      <c r="D18" s="16">
        <f>SUM(D3:D17)</f>
        <v>0</v>
      </c>
      <c r="E18" s="17">
        <f>SUM(E3:E17)</f>
        <v>0</v>
      </c>
      <c r="F18" s="18"/>
      <c r="G18" s="16">
        <f>SUM(G3:G17)</f>
        <v>60039</v>
      </c>
      <c r="H18" s="16">
        <f>SUM(H3:H17)</f>
        <v>1</v>
      </c>
      <c r="I18" s="17">
        <f>SUM(I3:I17)</f>
        <v>0.2</v>
      </c>
      <c r="J18" s="17">
        <f>SUM(J3:J17)</f>
        <v>0.97359900553049772</v>
      </c>
    </row>
    <row r="20" spans="1:10" x14ac:dyDescent="0.25">
      <c r="A20" s="32" t="s">
        <v>53</v>
      </c>
      <c r="B20" s="32"/>
      <c r="C20" s="32"/>
      <c r="D20" s="32"/>
      <c r="E20" s="26">
        <f>G18-C18</f>
        <v>4029</v>
      </c>
    </row>
    <row r="21" spans="1:10" x14ac:dyDescent="0.25">
      <c r="A21" s="32" t="s">
        <v>54</v>
      </c>
      <c r="B21" s="32"/>
      <c r="C21" s="32"/>
      <c r="D21" s="32"/>
      <c r="E21" s="27">
        <f>E20/C18</f>
        <v>7.1933583288698449E-2</v>
      </c>
    </row>
    <row r="22" spans="1:10" x14ac:dyDescent="0.25">
      <c r="A22" s="32" t="s">
        <v>56</v>
      </c>
      <c r="B22" s="32"/>
      <c r="C22" s="32"/>
      <c r="D22" s="32"/>
      <c r="E22" s="27">
        <f>J18</f>
        <v>0.97359900553049772</v>
      </c>
    </row>
    <row r="23" spans="1:10" x14ac:dyDescent="0.25">
      <c r="A23" s="33" t="s">
        <v>57</v>
      </c>
      <c r="B23" s="34"/>
      <c r="C23" s="34"/>
      <c r="D23" s="35"/>
      <c r="E23" s="27">
        <f>E22/15</f>
        <v>6.4906600368699843E-2</v>
      </c>
    </row>
    <row r="24" spans="1:10" x14ac:dyDescent="0.25">
      <c r="A24" s="32" t="s">
        <v>49</v>
      </c>
      <c r="B24" s="32"/>
      <c r="C24" s="32"/>
      <c r="D24" s="32"/>
      <c r="E24" s="26">
        <f>H18-D18</f>
        <v>1</v>
      </c>
    </row>
    <row r="25" spans="1:10" x14ac:dyDescent="0.25">
      <c r="A25" s="32" t="s">
        <v>50</v>
      </c>
      <c r="B25" s="32"/>
      <c r="C25" s="32"/>
      <c r="D25" s="32"/>
      <c r="E25" s="27">
        <f>E24</f>
        <v>1</v>
      </c>
    </row>
    <row r="26" spans="1:10" x14ac:dyDescent="0.25">
      <c r="A26" s="32" t="s">
        <v>48</v>
      </c>
      <c r="B26" s="32"/>
      <c r="C26" s="32"/>
      <c r="D26" s="32"/>
      <c r="E26" s="27">
        <f>I18</f>
        <v>0.2</v>
      </c>
    </row>
    <row r="27" spans="1:10" x14ac:dyDescent="0.25">
      <c r="A27" s="32" t="s">
        <v>55</v>
      </c>
      <c r="B27" s="32"/>
      <c r="C27" s="32"/>
      <c r="D27" s="32"/>
      <c r="E27" s="27">
        <f>E26/15</f>
        <v>1.3333333333333334E-2</v>
      </c>
    </row>
  </sheetData>
  <mergeCells count="10">
    <mergeCell ref="A24:D24"/>
    <mergeCell ref="A25:D25"/>
    <mergeCell ref="A26:D26"/>
    <mergeCell ref="A27:D27"/>
    <mergeCell ref="A1:J1"/>
    <mergeCell ref="A18:B18"/>
    <mergeCell ref="A20:D20"/>
    <mergeCell ref="A21:D21"/>
    <mergeCell ref="A22:D22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Test 9</vt:lpstr>
      <vt:lpstr>Results</vt:lpstr>
      <vt:lpstr>Sheet1!fullAS</vt:lpstr>
      <vt:lpstr>Sheet1!fullAS_1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Wassabi.vl</dc:creator>
  <cp:lastModifiedBy>Wassabi.vl</cp:lastModifiedBy>
  <dcterms:created xsi:type="dcterms:W3CDTF">2017-07-04T14:04:43Z</dcterms:created>
  <dcterms:modified xsi:type="dcterms:W3CDTF">2017-08-13T17:00:29Z</dcterms:modified>
</cp:coreProperties>
</file>