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ianzhao/Dropbox/ongoing/chartstory/chartstory-studyresults/"/>
    </mc:Choice>
  </mc:AlternateContent>
  <xr:revisionPtr revIDLastSave="0" documentId="13_ncr:1_{AB5D5693-14B3-BA4A-B440-39F93029DA5A}" xr6:coauthVersionLast="45" xr6:coauthVersionMax="45" xr10:uidLastSave="{00000000-0000-0000-0000-000000000000}"/>
  <bookViews>
    <workbookView xWindow="740" yWindow="460" windowWidth="25220" windowHeight="21140" xr2:uid="{00000000-000D-0000-FFFF-FFFF00000000}"/>
  </bookViews>
  <sheets>
    <sheet name="Demographics" sheetId="1" r:id="rId1"/>
    <sheet name="ChartStory" sheetId="2" r:id="rId2"/>
    <sheet name="Baseli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C18" i="1"/>
  <c r="D18" i="1"/>
  <c r="E18" i="1"/>
  <c r="F18" i="1"/>
  <c r="X18" i="3" l="1"/>
  <c r="Y18" i="3"/>
  <c r="L18" i="3"/>
  <c r="M18" i="3"/>
  <c r="N18" i="3"/>
  <c r="O18" i="3"/>
  <c r="P18" i="3"/>
  <c r="Q18" i="3"/>
  <c r="R18" i="3"/>
  <c r="S18" i="3"/>
  <c r="T18" i="3"/>
  <c r="U18" i="3"/>
  <c r="V18" i="3"/>
  <c r="W18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L17" i="3"/>
  <c r="N18" i="2"/>
  <c r="O18" i="2"/>
  <c r="Q18" i="2"/>
  <c r="R18" i="2"/>
  <c r="S18" i="2"/>
  <c r="T18" i="2"/>
  <c r="U18" i="2"/>
  <c r="V18" i="2"/>
  <c r="W18" i="2"/>
  <c r="X18" i="2"/>
  <c r="Y18" i="2"/>
  <c r="Z18" i="2"/>
  <c r="AA18" i="2"/>
  <c r="P18" i="2"/>
  <c r="I18" i="2"/>
  <c r="Z17" i="2"/>
  <c r="AA17" i="2"/>
  <c r="O17" i="2"/>
  <c r="P17" i="2"/>
  <c r="Q17" i="2"/>
  <c r="R17" i="2"/>
  <c r="S17" i="2"/>
  <c r="T17" i="2"/>
  <c r="U17" i="2"/>
  <c r="V17" i="2"/>
  <c r="W17" i="2"/>
  <c r="X17" i="2"/>
  <c r="Y17" i="2"/>
  <c r="N17" i="2"/>
  <c r="H19" i="2" l="1"/>
  <c r="G19" i="2"/>
  <c r="F19" i="2"/>
  <c r="E19" i="2"/>
  <c r="D19" i="2"/>
  <c r="C19" i="2"/>
  <c r="J18" i="3"/>
  <c r="I18" i="3"/>
  <c r="G18" i="3"/>
  <c r="G19" i="3" s="1"/>
  <c r="F18" i="3"/>
  <c r="F19" i="3" s="1"/>
  <c r="E18" i="3"/>
  <c r="E19" i="3" s="1"/>
  <c r="D18" i="3"/>
  <c r="D19" i="3" s="1"/>
  <c r="C18" i="3"/>
  <c r="C19" i="3" s="1"/>
  <c r="J17" i="3"/>
  <c r="I17" i="3"/>
  <c r="G17" i="3"/>
  <c r="F17" i="3"/>
  <c r="E17" i="3"/>
  <c r="D17" i="3"/>
  <c r="C17" i="3"/>
  <c r="H14" i="3"/>
  <c r="H13" i="3"/>
  <c r="H12" i="3"/>
  <c r="H11" i="3"/>
  <c r="H10" i="3"/>
  <c r="H9" i="3"/>
  <c r="H8" i="3"/>
  <c r="H7" i="3"/>
  <c r="H6" i="3"/>
  <c r="H5" i="3"/>
  <c r="H4" i="3"/>
  <c r="H3" i="3"/>
  <c r="K18" i="2"/>
  <c r="J18" i="2"/>
  <c r="G18" i="2"/>
  <c r="F18" i="2"/>
  <c r="E18" i="2"/>
  <c r="D18" i="2"/>
  <c r="C18" i="2"/>
  <c r="K17" i="2"/>
  <c r="J17" i="2"/>
  <c r="I17" i="2"/>
  <c r="G17" i="2"/>
  <c r="F17" i="2"/>
  <c r="E17" i="2"/>
  <c r="D17" i="2"/>
  <c r="C17" i="2"/>
  <c r="L14" i="2"/>
  <c r="H14" i="2"/>
  <c r="L13" i="2"/>
  <c r="H13" i="2"/>
  <c r="L12" i="2"/>
  <c r="H12" i="2"/>
  <c r="L11" i="2"/>
  <c r="H11" i="2"/>
  <c r="L10" i="2"/>
  <c r="H10" i="2"/>
  <c r="L9" i="2"/>
  <c r="H9" i="2"/>
  <c r="L8" i="2"/>
  <c r="H8" i="2"/>
  <c r="L7" i="2"/>
  <c r="H7" i="2"/>
  <c r="L6" i="2"/>
  <c r="H6" i="2"/>
  <c r="L5" i="2"/>
  <c r="H5" i="2"/>
  <c r="L4" i="2"/>
  <c r="H4" i="2"/>
  <c r="L3" i="2"/>
  <c r="H3" i="2"/>
  <c r="H18" i="3" l="1"/>
  <c r="H19" i="3" s="1"/>
  <c r="H17" i="2"/>
  <c r="L17" i="2"/>
  <c r="H17" i="3"/>
  <c r="H18" i="2"/>
  <c r="L18" i="2"/>
</calcChain>
</file>

<file path=xl/sharedStrings.xml><?xml version="1.0" encoding="utf-8"?>
<sst xmlns="http://schemas.openxmlformats.org/spreadsheetml/2006/main" count="148" uniqueCount="59">
  <si>
    <t>Subject</t>
  </si>
  <si>
    <t>Task Timings</t>
  </si>
  <si>
    <t>Logging Counts</t>
  </si>
  <si>
    <t>Survey Questions</t>
  </si>
  <si>
    <t>Dataset</t>
  </si>
  <si>
    <t>S1</t>
  </si>
  <si>
    <t>S2</t>
  </si>
  <si>
    <t>S3</t>
  </si>
  <si>
    <t>S4</t>
  </si>
  <si>
    <t>S5</t>
  </si>
  <si>
    <t>Total Time</t>
  </si>
  <si>
    <t>Data fact edits in S3</t>
  </si>
  <si>
    <t>Swaps in S4</t>
  </si>
  <si>
    <t>Swaps in S2</t>
  </si>
  <si>
    <t>Swaps in Q2 (S2 + S4)</t>
  </si>
  <si>
    <t>p1</t>
  </si>
  <si>
    <t>College</t>
  </si>
  <si>
    <t>Gender</t>
  </si>
  <si>
    <t>Age</t>
  </si>
  <si>
    <t>Data Comfort</t>
  </si>
  <si>
    <t>Visualization Comfort</t>
  </si>
  <si>
    <t>Comcis Comfort</t>
  </si>
  <si>
    <t>Baseline</t>
  </si>
  <si>
    <t>Guns</t>
  </si>
  <si>
    <t>M</t>
  </si>
  <si>
    <t>p4</t>
  </si>
  <si>
    <t>F</t>
  </si>
  <si>
    <t>p5</t>
  </si>
  <si>
    <t>p6</t>
  </si>
  <si>
    <t>p7</t>
  </si>
  <si>
    <t>p8</t>
  </si>
  <si>
    <t>p10</t>
  </si>
  <si>
    <t>p11</t>
  </si>
  <si>
    <t>p12</t>
  </si>
  <si>
    <t>Averages</t>
  </si>
  <si>
    <t>Std Deviations</t>
  </si>
  <si>
    <t>p9</t>
  </si>
  <si>
    <t>p2</t>
  </si>
  <si>
    <t>p3</t>
  </si>
  <si>
    <t>Average</t>
  </si>
  <si>
    <t>Std Dev</t>
  </si>
  <si>
    <t>95% Conf. Intvl</t>
  </si>
  <si>
    <t>ChartStory</t>
  </si>
  <si>
    <t>F1.1. Easy to create/interpret story pieces (S1)</t>
  </si>
  <si>
    <t>F1.2. Satisfied with story piece groupings (S1)</t>
  </si>
  <si>
    <t>F1.3. Easy to arrange charts in comic-style layouts (S2)</t>
  </si>
  <si>
    <t>F1.4. Satisfied with the chart layout in each story piece (S2)</t>
  </si>
  <si>
    <t>F1.5. Easy to choose appropriate data facts (S3)</t>
  </si>
  <si>
    <t>F1.6. Satisfied with data facts in each story piece (S3)</t>
  </si>
  <si>
    <t>F1.7. Easy to order story pieces into a narrative (S4)</t>
  </si>
  <si>
    <t>F1.8. Satisfied with final ordering of story pieces (S4)</t>
  </si>
  <si>
    <t>F1.9. Satisfied with the completed data comic (S5)</t>
  </si>
  <si>
    <t>F1.10. Mentally demanding</t>
  </si>
  <si>
    <t>F1.11. Hurried or rushed</t>
  </si>
  <si>
    <t>F1.12. Lack of success</t>
  </si>
  <si>
    <t>F1.13. Requried level of work</t>
  </si>
  <si>
    <t>F1.14. Insecurity, stress, annoyance</t>
  </si>
  <si>
    <t>Median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</si>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</sst>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7" sqref="G27"/>
    </sheetView>
  </sheetViews>
  <sheetFormatPr baseColWidth="10" defaultColWidth="14.5" defaultRowHeight="15.75" customHeight="1" x14ac:dyDescent="0.2"/>
  <cols>
    <col min="1" max="1" width="9.6640625" style="2" customWidth="1"/>
    <col min="2" max="3" width="14.5" style="2"/>
    <col min="4" max="4" width="16.33203125" style="2" customWidth="1"/>
    <col min="5" max="5" width="21.33203125" style="2" customWidth="1"/>
    <col min="6" max="6" width="16.83203125" style="2" customWidth="1"/>
    <col min="7" max="16384" width="14.5" style="2"/>
  </cols>
  <sheetData>
    <row r="1" spans="1:6" ht="16" x14ac:dyDescent="0.2"/>
    <row r="2" spans="1:6" ht="16" x14ac:dyDescent="0.2">
      <c r="A2" s="2" t="s">
        <v>0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</row>
    <row r="3" spans="1:6" ht="16" x14ac:dyDescent="0.2">
      <c r="A3" s="2" t="s">
        <v>15</v>
      </c>
      <c r="B3" s="2" t="s">
        <v>24</v>
      </c>
      <c r="C3" s="2">
        <v>24</v>
      </c>
      <c r="D3" s="2">
        <v>5</v>
      </c>
      <c r="E3" s="2">
        <v>6</v>
      </c>
      <c r="F3" s="2">
        <v>4</v>
      </c>
    </row>
    <row r="4" spans="1:6" ht="16" x14ac:dyDescent="0.2">
      <c r="A4" s="2" t="s">
        <v>37</v>
      </c>
      <c r="B4" s="2" t="s">
        <v>26</v>
      </c>
      <c r="C4" s="2">
        <v>23</v>
      </c>
      <c r="D4" s="2">
        <v>6</v>
      </c>
      <c r="E4" s="2">
        <v>5</v>
      </c>
      <c r="F4" s="2">
        <v>7</v>
      </c>
    </row>
    <row r="5" spans="1:6" ht="16" x14ac:dyDescent="0.2">
      <c r="A5" s="2" t="s">
        <v>38</v>
      </c>
      <c r="B5" s="2" t="s">
        <v>24</v>
      </c>
      <c r="C5" s="2">
        <v>28</v>
      </c>
      <c r="D5" s="2">
        <v>7</v>
      </c>
      <c r="E5" s="2">
        <v>6</v>
      </c>
      <c r="F5" s="2">
        <v>7</v>
      </c>
    </row>
    <row r="6" spans="1:6" ht="16" x14ac:dyDescent="0.2">
      <c r="A6" s="2" t="s">
        <v>25</v>
      </c>
      <c r="B6" s="2" t="s">
        <v>24</v>
      </c>
      <c r="C6" s="2">
        <v>23</v>
      </c>
      <c r="D6" s="2">
        <v>5</v>
      </c>
      <c r="E6" s="2">
        <v>7</v>
      </c>
      <c r="F6" s="2">
        <v>7</v>
      </c>
    </row>
    <row r="7" spans="1:6" ht="16" x14ac:dyDescent="0.2">
      <c r="A7" s="2" t="s">
        <v>27</v>
      </c>
      <c r="B7" s="2" t="s">
        <v>26</v>
      </c>
      <c r="C7" s="2">
        <v>23</v>
      </c>
      <c r="D7" s="2">
        <v>7</v>
      </c>
      <c r="E7" s="2">
        <v>7</v>
      </c>
      <c r="F7" s="2">
        <v>6</v>
      </c>
    </row>
    <row r="8" spans="1:6" ht="16" x14ac:dyDescent="0.2">
      <c r="A8" s="2" t="s">
        <v>28</v>
      </c>
      <c r="B8" s="2" t="s">
        <v>26</v>
      </c>
      <c r="C8" s="2">
        <v>24</v>
      </c>
      <c r="D8" s="2">
        <v>6</v>
      </c>
      <c r="E8" s="2">
        <v>7</v>
      </c>
      <c r="F8" s="2">
        <v>7</v>
      </c>
    </row>
    <row r="9" spans="1:6" ht="16" x14ac:dyDescent="0.2">
      <c r="A9" s="2" t="s">
        <v>29</v>
      </c>
      <c r="B9" s="2" t="s">
        <v>26</v>
      </c>
      <c r="C9" s="2">
        <v>20</v>
      </c>
      <c r="D9" s="2">
        <v>4</v>
      </c>
      <c r="E9" s="2">
        <v>4</v>
      </c>
      <c r="F9" s="2">
        <v>7</v>
      </c>
    </row>
    <row r="10" spans="1:6" ht="16" x14ac:dyDescent="0.2">
      <c r="A10" s="2" t="s">
        <v>30</v>
      </c>
      <c r="B10" s="2" t="s">
        <v>24</v>
      </c>
      <c r="C10" s="2">
        <v>22</v>
      </c>
      <c r="D10" s="2">
        <v>4</v>
      </c>
      <c r="E10" s="2">
        <v>6</v>
      </c>
      <c r="F10" s="2">
        <v>6</v>
      </c>
    </row>
    <row r="11" spans="1:6" ht="16" x14ac:dyDescent="0.2">
      <c r="A11" s="2" t="s">
        <v>36</v>
      </c>
      <c r="B11" s="2" t="s">
        <v>24</v>
      </c>
      <c r="C11" s="2">
        <v>20</v>
      </c>
      <c r="D11" s="2">
        <v>5</v>
      </c>
      <c r="E11" s="2">
        <v>6</v>
      </c>
      <c r="F11" s="2">
        <v>7</v>
      </c>
    </row>
    <row r="12" spans="1:6" ht="16" x14ac:dyDescent="0.2">
      <c r="A12" s="2" t="s">
        <v>31</v>
      </c>
      <c r="B12" s="2" t="s">
        <v>24</v>
      </c>
      <c r="C12" s="2">
        <v>25</v>
      </c>
      <c r="D12" s="2">
        <v>4</v>
      </c>
      <c r="E12" s="2">
        <v>5</v>
      </c>
      <c r="F12" s="2">
        <v>6</v>
      </c>
    </row>
    <row r="13" spans="1:6" ht="16" x14ac:dyDescent="0.2">
      <c r="A13" s="2" t="s">
        <v>32</v>
      </c>
      <c r="B13" s="2" t="s">
        <v>24</v>
      </c>
      <c r="C13" s="2">
        <v>25</v>
      </c>
      <c r="D13" s="2">
        <v>5</v>
      </c>
      <c r="E13" s="2">
        <v>7</v>
      </c>
      <c r="F13" s="2">
        <v>6</v>
      </c>
    </row>
    <row r="14" spans="1:6" ht="16" x14ac:dyDescent="0.2">
      <c r="A14" s="2" t="s">
        <v>33</v>
      </c>
      <c r="B14" s="2" t="s">
        <v>24</v>
      </c>
      <c r="C14" s="2">
        <v>22</v>
      </c>
      <c r="D14" s="2">
        <v>5</v>
      </c>
      <c r="E14" s="2">
        <v>5</v>
      </c>
      <c r="F14" s="2">
        <v>6</v>
      </c>
    </row>
    <row r="15" spans="1:6" ht="17.25" customHeight="1" x14ac:dyDescent="0.2"/>
    <row r="17" spans="2:6" ht="16" x14ac:dyDescent="0.2">
      <c r="B17" s="2" t="s">
        <v>34</v>
      </c>
      <c r="C17" s="2">
        <f>AVERAGE(C3:C16)</f>
        <v>23.25</v>
      </c>
      <c r="D17" s="2">
        <f t="shared" ref="D17:F17" si="0">AVERAGE(D3:D16)</f>
        <v>5.25</v>
      </c>
      <c r="E17" s="2">
        <f t="shared" si="0"/>
        <v>5.916666666666667</v>
      </c>
      <c r="F17" s="2">
        <f t="shared" si="0"/>
        <v>6.333333333333333</v>
      </c>
    </row>
    <row r="18" spans="2:6" ht="16" x14ac:dyDescent="0.2">
      <c r="B18" s="2" t="s">
        <v>35</v>
      </c>
      <c r="C18" s="2">
        <f>STDEV(C3:C16)</f>
        <v>2.2207697273283831</v>
      </c>
      <c r="D18" s="2">
        <f t="shared" ref="D18:F18" si="1">STDEV(D3:D16)</f>
        <v>1.0552897060221726</v>
      </c>
      <c r="E18" s="2">
        <f t="shared" si="1"/>
        <v>0.99620491989562276</v>
      </c>
      <c r="F18" s="2">
        <f t="shared" si="1"/>
        <v>0.88762536459859553</v>
      </c>
    </row>
    <row r="19" spans="2:6" ht="16" x14ac:dyDescent="0.2"/>
    <row r="20" spans="2:6" ht="16" x14ac:dyDescent="0.2"/>
    <row r="21" spans="2:6" ht="16" x14ac:dyDescent="0.2"/>
    <row r="22" spans="2:6" ht="17.25" customHeight="1" x14ac:dyDescent="0.2"/>
    <row r="23" spans="2:6" ht="16" x14ac:dyDescent="0.2"/>
    <row r="24" spans="2:6" ht="16" x14ac:dyDescent="0.2"/>
    <row r="25" spans="2:6" ht="17.25" customHeigh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3" sqref="D43"/>
    </sheetView>
  </sheetViews>
  <sheetFormatPr baseColWidth="10" defaultColWidth="14.5" defaultRowHeight="15.75" customHeight="1" x14ac:dyDescent="0.2"/>
  <cols>
    <col min="1" max="1" width="17.5" style="2" customWidth="1"/>
    <col min="2" max="7" width="14.5" style="2"/>
    <col min="8" max="9" width="19" style="2" customWidth="1"/>
    <col min="10" max="11" width="14" style="2" customWidth="1"/>
    <col min="12" max="13" width="19.6640625" style="2" customWidth="1"/>
    <col min="14" max="16384" width="14.5" style="2"/>
  </cols>
  <sheetData>
    <row r="1" spans="1:27" ht="15.75" customHeight="1" x14ac:dyDescent="0.2">
      <c r="B1" s="2" t="s">
        <v>42</v>
      </c>
      <c r="C1" s="2" t="s">
        <v>1</v>
      </c>
      <c r="I1" s="2" t="s">
        <v>2</v>
      </c>
      <c r="N1" s="2" t="s">
        <v>3</v>
      </c>
    </row>
    <row r="2" spans="1:27" ht="15.75" customHeight="1" x14ac:dyDescent="0.2">
      <c r="A2" s="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U2" s="2" t="s">
        <v>50</v>
      </c>
      <c r="V2" s="2" t="s">
        <v>51</v>
      </c>
      <c r="W2" s="2" t="s">
        <v>52</v>
      </c>
      <c r="X2" s="2" t="s">
        <v>53</v>
      </c>
      <c r="Y2" s="2" t="s">
        <v>54</v>
      </c>
      <c r="Z2" s="2" t="s">
        <v>55</v>
      </c>
      <c r="AA2" s="2" t="s">
        <v>56</v>
      </c>
    </row>
    <row r="3" spans="1:27" ht="15.75" customHeight="1" x14ac:dyDescent="0.2">
      <c r="A3" s="2" t="s">
        <v>15</v>
      </c>
      <c r="B3" s="2" t="s">
        <v>16</v>
      </c>
      <c r="C3" s="2">
        <v>126</v>
      </c>
      <c r="D3" s="2">
        <v>22</v>
      </c>
      <c r="E3" s="2">
        <v>138</v>
      </c>
      <c r="F3" s="2">
        <v>30</v>
      </c>
      <c r="G3" s="2">
        <v>25</v>
      </c>
      <c r="H3" s="2">
        <f t="shared" ref="H3:H14" si="0">SUM(C3:G3)</f>
        <v>341</v>
      </c>
      <c r="I3" s="2">
        <v>6</v>
      </c>
      <c r="J3" s="2">
        <v>2</v>
      </c>
      <c r="K3" s="2">
        <v>3</v>
      </c>
      <c r="L3" s="2">
        <f t="shared" ref="L3:L14" si="1">J3 + K3</f>
        <v>5</v>
      </c>
      <c r="N3" s="2">
        <v>5</v>
      </c>
      <c r="O3" s="2">
        <v>4</v>
      </c>
      <c r="P3" s="2">
        <v>5</v>
      </c>
      <c r="Q3" s="2">
        <v>6</v>
      </c>
      <c r="R3" s="2">
        <v>6</v>
      </c>
      <c r="S3" s="2">
        <v>6</v>
      </c>
      <c r="T3" s="2">
        <v>6</v>
      </c>
      <c r="U3" s="2">
        <v>7</v>
      </c>
      <c r="V3" s="2">
        <v>5</v>
      </c>
      <c r="W3" s="2">
        <v>5</v>
      </c>
      <c r="X3" s="2">
        <v>5</v>
      </c>
      <c r="Y3" s="2">
        <v>3</v>
      </c>
      <c r="Z3" s="2">
        <v>2</v>
      </c>
      <c r="AA3" s="2">
        <v>3</v>
      </c>
    </row>
    <row r="4" spans="1:27" ht="15.75" customHeight="1" x14ac:dyDescent="0.2">
      <c r="A4" s="2" t="s">
        <v>37</v>
      </c>
      <c r="B4" s="2" t="s">
        <v>16</v>
      </c>
      <c r="C4" s="2">
        <v>70</v>
      </c>
      <c r="D4" s="2">
        <v>59</v>
      </c>
      <c r="E4" s="2">
        <v>79</v>
      </c>
      <c r="F4" s="2">
        <v>29</v>
      </c>
      <c r="G4" s="2">
        <v>34</v>
      </c>
      <c r="H4" s="2">
        <f t="shared" si="0"/>
        <v>271</v>
      </c>
      <c r="I4" s="2">
        <v>5</v>
      </c>
      <c r="J4" s="2">
        <v>0</v>
      </c>
      <c r="K4" s="2">
        <v>8</v>
      </c>
      <c r="L4" s="2">
        <f t="shared" si="1"/>
        <v>8</v>
      </c>
      <c r="N4" s="2">
        <v>6</v>
      </c>
      <c r="O4" s="2">
        <v>7</v>
      </c>
      <c r="P4" s="2">
        <v>6</v>
      </c>
      <c r="Q4" s="2">
        <v>6</v>
      </c>
      <c r="R4" s="2">
        <v>6</v>
      </c>
      <c r="S4" s="2">
        <v>6</v>
      </c>
      <c r="T4" s="2">
        <v>6</v>
      </c>
      <c r="U4" s="2">
        <v>6</v>
      </c>
      <c r="V4" s="2">
        <v>7</v>
      </c>
      <c r="W4" s="2">
        <v>5</v>
      </c>
      <c r="X4" s="2">
        <v>3</v>
      </c>
      <c r="Y4" s="2">
        <v>2</v>
      </c>
      <c r="Z4" s="2">
        <v>6</v>
      </c>
      <c r="AA4" s="2">
        <v>2</v>
      </c>
    </row>
    <row r="5" spans="1:27" ht="15.75" customHeight="1" x14ac:dyDescent="0.2">
      <c r="A5" s="2" t="s">
        <v>38</v>
      </c>
      <c r="B5" s="2" t="s">
        <v>16</v>
      </c>
      <c r="C5" s="2">
        <v>157</v>
      </c>
      <c r="D5" s="2">
        <v>59</v>
      </c>
      <c r="E5" s="2">
        <v>326</v>
      </c>
      <c r="F5" s="2">
        <v>109</v>
      </c>
      <c r="G5" s="2">
        <v>15</v>
      </c>
      <c r="H5" s="2">
        <f t="shared" si="0"/>
        <v>666</v>
      </c>
      <c r="I5" s="2">
        <v>13</v>
      </c>
      <c r="J5" s="2">
        <v>1</v>
      </c>
      <c r="K5" s="2">
        <v>1</v>
      </c>
      <c r="L5" s="2">
        <f t="shared" si="1"/>
        <v>2</v>
      </c>
      <c r="N5" s="2">
        <v>6</v>
      </c>
      <c r="O5" s="2">
        <v>5</v>
      </c>
      <c r="P5" s="2">
        <v>6</v>
      </c>
      <c r="Q5" s="2">
        <v>6</v>
      </c>
      <c r="R5" s="2">
        <v>7</v>
      </c>
      <c r="S5" s="2">
        <v>6</v>
      </c>
      <c r="T5" s="2">
        <v>7</v>
      </c>
      <c r="U5" s="2">
        <v>6</v>
      </c>
      <c r="V5" s="2">
        <v>6</v>
      </c>
      <c r="W5" s="2">
        <v>5</v>
      </c>
      <c r="X5" s="2">
        <v>3</v>
      </c>
      <c r="Y5" s="2">
        <v>2</v>
      </c>
      <c r="Z5" s="2">
        <v>6</v>
      </c>
      <c r="AA5" s="2">
        <v>3</v>
      </c>
    </row>
    <row r="6" spans="1:27" ht="15.75" customHeight="1" x14ac:dyDescent="0.2">
      <c r="A6" s="2" t="s">
        <v>25</v>
      </c>
      <c r="B6" s="2" t="s">
        <v>23</v>
      </c>
      <c r="C6" s="2">
        <v>119</v>
      </c>
      <c r="D6" s="2">
        <v>84</v>
      </c>
      <c r="E6" s="2">
        <v>120</v>
      </c>
      <c r="F6" s="2">
        <v>61</v>
      </c>
      <c r="G6" s="2">
        <v>47</v>
      </c>
      <c r="H6" s="2">
        <f t="shared" si="0"/>
        <v>431</v>
      </c>
      <c r="I6" s="2">
        <v>3</v>
      </c>
      <c r="J6" s="2">
        <v>0</v>
      </c>
      <c r="K6" s="2">
        <v>3</v>
      </c>
      <c r="L6" s="2">
        <f t="shared" si="1"/>
        <v>3</v>
      </c>
      <c r="N6" s="2">
        <v>7</v>
      </c>
      <c r="O6" s="2">
        <v>6</v>
      </c>
      <c r="P6" s="2">
        <v>7</v>
      </c>
      <c r="Q6" s="2">
        <v>6</v>
      </c>
      <c r="R6" s="2">
        <v>7</v>
      </c>
      <c r="S6" s="2">
        <v>7</v>
      </c>
      <c r="T6" s="2">
        <v>7</v>
      </c>
      <c r="U6" s="2">
        <v>7</v>
      </c>
      <c r="V6" s="2">
        <v>6</v>
      </c>
      <c r="W6" s="2">
        <v>1</v>
      </c>
      <c r="X6" s="2">
        <v>4</v>
      </c>
      <c r="Y6" s="2">
        <v>1</v>
      </c>
      <c r="Z6" s="2">
        <v>1</v>
      </c>
      <c r="AA6" s="2">
        <v>1</v>
      </c>
    </row>
    <row r="7" spans="1:27" ht="15.75" customHeight="1" x14ac:dyDescent="0.2">
      <c r="A7" s="2" t="s">
        <v>27</v>
      </c>
      <c r="B7" s="2" t="s">
        <v>23</v>
      </c>
      <c r="C7" s="2">
        <v>274</v>
      </c>
      <c r="D7" s="2">
        <v>139</v>
      </c>
      <c r="E7" s="2">
        <v>384</v>
      </c>
      <c r="F7" s="2">
        <v>29</v>
      </c>
      <c r="G7" s="2">
        <v>74</v>
      </c>
      <c r="H7" s="2">
        <f t="shared" si="0"/>
        <v>900</v>
      </c>
      <c r="I7" s="2">
        <v>18</v>
      </c>
      <c r="J7" s="2">
        <v>1</v>
      </c>
      <c r="K7" s="2">
        <v>1</v>
      </c>
      <c r="L7" s="2">
        <f t="shared" si="1"/>
        <v>2</v>
      </c>
      <c r="N7" s="2">
        <v>4</v>
      </c>
      <c r="O7" s="2">
        <v>5</v>
      </c>
      <c r="P7" s="2">
        <v>4</v>
      </c>
      <c r="Q7" s="2">
        <v>5</v>
      </c>
      <c r="R7" s="2">
        <v>4</v>
      </c>
      <c r="S7" s="2">
        <v>5</v>
      </c>
      <c r="T7" s="2">
        <v>6</v>
      </c>
      <c r="U7" s="2">
        <v>5</v>
      </c>
      <c r="V7" s="2">
        <v>5</v>
      </c>
      <c r="W7" s="2">
        <v>5</v>
      </c>
      <c r="X7" s="2">
        <v>3</v>
      </c>
      <c r="Y7" s="2">
        <v>5</v>
      </c>
      <c r="Z7" s="2">
        <v>4</v>
      </c>
      <c r="AA7" s="2">
        <v>1</v>
      </c>
    </row>
    <row r="8" spans="1:27" ht="15.75" customHeight="1" x14ac:dyDescent="0.2">
      <c r="A8" s="2" t="s">
        <v>28</v>
      </c>
      <c r="B8" s="2" t="s">
        <v>16</v>
      </c>
      <c r="C8" s="2">
        <v>204</v>
      </c>
      <c r="D8" s="2">
        <v>32</v>
      </c>
      <c r="E8" s="2">
        <v>35</v>
      </c>
      <c r="F8" s="2">
        <v>15</v>
      </c>
      <c r="G8" s="2">
        <v>19</v>
      </c>
      <c r="H8" s="2">
        <f t="shared" si="0"/>
        <v>305</v>
      </c>
      <c r="I8" s="2">
        <v>2</v>
      </c>
      <c r="J8" s="2">
        <v>1</v>
      </c>
      <c r="K8" s="2">
        <v>3</v>
      </c>
      <c r="L8" s="2">
        <f t="shared" si="1"/>
        <v>4</v>
      </c>
      <c r="N8" s="2">
        <v>6</v>
      </c>
      <c r="O8" s="2">
        <v>7</v>
      </c>
      <c r="P8" s="2">
        <v>6</v>
      </c>
      <c r="Q8" s="2">
        <v>7</v>
      </c>
      <c r="R8" s="2">
        <v>6</v>
      </c>
      <c r="S8" s="2">
        <v>6</v>
      </c>
      <c r="T8" s="2">
        <v>6</v>
      </c>
      <c r="U8" s="2">
        <v>6</v>
      </c>
      <c r="V8" s="2">
        <v>7</v>
      </c>
      <c r="W8" s="2">
        <v>5</v>
      </c>
      <c r="X8" s="2">
        <v>1</v>
      </c>
      <c r="Y8" s="2">
        <v>5</v>
      </c>
      <c r="Z8" s="2">
        <v>2</v>
      </c>
      <c r="AA8" s="2">
        <v>1</v>
      </c>
    </row>
    <row r="9" spans="1:27" ht="15.75" customHeight="1" x14ac:dyDescent="0.2">
      <c r="A9" s="2" t="s">
        <v>29</v>
      </c>
      <c r="B9" s="2" t="s">
        <v>23</v>
      </c>
      <c r="C9" s="2">
        <v>397</v>
      </c>
      <c r="D9" s="2">
        <v>62</v>
      </c>
      <c r="E9" s="2">
        <v>70</v>
      </c>
      <c r="F9" s="2">
        <v>75</v>
      </c>
      <c r="G9" s="2">
        <v>151</v>
      </c>
      <c r="H9" s="2">
        <f t="shared" si="0"/>
        <v>755</v>
      </c>
      <c r="I9" s="2">
        <v>0</v>
      </c>
      <c r="J9" s="2">
        <v>0</v>
      </c>
      <c r="K9" s="2">
        <v>2</v>
      </c>
      <c r="L9" s="2">
        <f t="shared" si="1"/>
        <v>2</v>
      </c>
      <c r="N9" s="2">
        <v>7</v>
      </c>
      <c r="O9" s="2">
        <v>7</v>
      </c>
      <c r="P9" s="2">
        <v>7</v>
      </c>
      <c r="Q9" s="2">
        <v>7</v>
      </c>
      <c r="R9" s="2">
        <v>7</v>
      </c>
      <c r="S9" s="2">
        <v>7</v>
      </c>
      <c r="T9" s="2">
        <v>7</v>
      </c>
      <c r="U9" s="2">
        <v>7</v>
      </c>
      <c r="V9" s="2">
        <v>7</v>
      </c>
      <c r="W9" s="2">
        <v>3</v>
      </c>
      <c r="X9" s="2">
        <v>1</v>
      </c>
      <c r="Y9" s="2">
        <v>1</v>
      </c>
      <c r="Z9" s="2">
        <v>2</v>
      </c>
      <c r="AA9" s="2">
        <v>1</v>
      </c>
    </row>
    <row r="10" spans="1:27" ht="15.75" customHeight="1" x14ac:dyDescent="0.2">
      <c r="A10" s="2" t="s">
        <v>30</v>
      </c>
      <c r="B10" s="2" t="s">
        <v>23</v>
      </c>
      <c r="C10" s="2">
        <v>109</v>
      </c>
      <c r="D10" s="2">
        <v>74</v>
      </c>
      <c r="E10" s="2">
        <v>70</v>
      </c>
      <c r="F10" s="2">
        <v>64</v>
      </c>
      <c r="G10" s="2">
        <v>62</v>
      </c>
      <c r="H10" s="2">
        <f t="shared" si="0"/>
        <v>379</v>
      </c>
      <c r="I10" s="2">
        <v>8</v>
      </c>
      <c r="J10" s="2">
        <v>0</v>
      </c>
      <c r="K10" s="2">
        <v>2</v>
      </c>
      <c r="L10" s="2">
        <f t="shared" si="1"/>
        <v>2</v>
      </c>
      <c r="N10" s="2">
        <v>7</v>
      </c>
      <c r="O10" s="2">
        <v>7</v>
      </c>
      <c r="P10" s="2">
        <v>7</v>
      </c>
      <c r="Q10" s="2">
        <v>6</v>
      </c>
      <c r="R10" s="2">
        <v>7</v>
      </c>
      <c r="S10" s="2">
        <v>7</v>
      </c>
      <c r="T10" s="2">
        <v>6</v>
      </c>
      <c r="U10" s="2">
        <v>7</v>
      </c>
      <c r="V10" s="2">
        <v>7</v>
      </c>
      <c r="W10" s="2">
        <v>3</v>
      </c>
      <c r="X10" s="2">
        <v>2</v>
      </c>
      <c r="Y10" s="2">
        <v>1</v>
      </c>
      <c r="Z10" s="2">
        <v>2</v>
      </c>
      <c r="AA10" s="2">
        <v>1</v>
      </c>
    </row>
    <row r="11" spans="1:27" ht="15.75" customHeight="1" x14ac:dyDescent="0.2">
      <c r="A11" s="2" t="s">
        <v>36</v>
      </c>
      <c r="B11" s="2" t="s">
        <v>16</v>
      </c>
      <c r="C11" s="2">
        <v>104</v>
      </c>
      <c r="D11" s="2">
        <v>85</v>
      </c>
      <c r="E11" s="2">
        <v>314</v>
      </c>
      <c r="F11" s="2">
        <v>108</v>
      </c>
      <c r="G11" s="2">
        <v>47</v>
      </c>
      <c r="H11" s="2">
        <f t="shared" si="0"/>
        <v>658</v>
      </c>
      <c r="I11" s="2">
        <v>19</v>
      </c>
      <c r="J11" s="2">
        <v>1</v>
      </c>
      <c r="K11" s="2">
        <v>3</v>
      </c>
      <c r="L11" s="2">
        <f t="shared" si="1"/>
        <v>4</v>
      </c>
      <c r="N11" s="2">
        <v>7</v>
      </c>
      <c r="O11" s="2">
        <v>6</v>
      </c>
      <c r="P11" s="2">
        <v>7</v>
      </c>
      <c r="Q11" s="2">
        <v>5</v>
      </c>
      <c r="R11" s="2">
        <v>6</v>
      </c>
      <c r="S11" s="2">
        <v>5</v>
      </c>
      <c r="T11" s="2">
        <v>6</v>
      </c>
      <c r="U11" s="2">
        <v>7</v>
      </c>
      <c r="V11" s="2">
        <v>6</v>
      </c>
      <c r="W11" s="2">
        <v>6</v>
      </c>
      <c r="X11" s="2">
        <v>3</v>
      </c>
      <c r="Y11" s="2">
        <v>3</v>
      </c>
      <c r="Z11" s="2">
        <v>6</v>
      </c>
      <c r="AA11" s="2">
        <v>4</v>
      </c>
    </row>
    <row r="12" spans="1:27" ht="15.75" customHeight="1" x14ac:dyDescent="0.2">
      <c r="A12" s="2" t="s">
        <v>31</v>
      </c>
      <c r="B12" s="2" t="s">
        <v>23</v>
      </c>
      <c r="C12" s="2">
        <v>314</v>
      </c>
      <c r="D12" s="2">
        <v>128</v>
      </c>
      <c r="E12" s="2">
        <v>288</v>
      </c>
      <c r="F12" s="2">
        <v>42</v>
      </c>
      <c r="G12" s="2">
        <v>28</v>
      </c>
      <c r="H12" s="2">
        <f t="shared" si="0"/>
        <v>800</v>
      </c>
      <c r="I12" s="2">
        <v>17</v>
      </c>
      <c r="J12" s="2">
        <v>0</v>
      </c>
      <c r="K12" s="2">
        <v>3</v>
      </c>
      <c r="L12" s="2">
        <f t="shared" si="1"/>
        <v>3</v>
      </c>
      <c r="N12" s="2">
        <v>7</v>
      </c>
      <c r="O12" s="2">
        <v>4</v>
      </c>
      <c r="P12" s="2">
        <v>6</v>
      </c>
      <c r="Q12" s="2">
        <v>6</v>
      </c>
      <c r="R12" s="2">
        <v>7</v>
      </c>
      <c r="S12" s="2">
        <v>4</v>
      </c>
      <c r="T12" s="2">
        <v>4</v>
      </c>
      <c r="U12" s="2">
        <v>5</v>
      </c>
      <c r="V12" s="2">
        <v>5</v>
      </c>
      <c r="W12" s="2">
        <v>3</v>
      </c>
      <c r="X12" s="2">
        <v>3</v>
      </c>
      <c r="Y12" s="2">
        <v>2</v>
      </c>
      <c r="Z12" s="2">
        <v>6</v>
      </c>
      <c r="AA12" s="2">
        <v>1</v>
      </c>
    </row>
    <row r="13" spans="1:27" ht="15.75" customHeight="1" x14ac:dyDescent="0.2">
      <c r="A13" s="2" t="s">
        <v>32</v>
      </c>
      <c r="B13" s="2" t="s">
        <v>23</v>
      </c>
      <c r="C13" s="2">
        <v>493</v>
      </c>
      <c r="D13" s="2">
        <v>131</v>
      </c>
      <c r="E13" s="2">
        <v>103</v>
      </c>
      <c r="F13" s="2">
        <v>14</v>
      </c>
      <c r="G13" s="2">
        <v>34</v>
      </c>
      <c r="H13" s="2">
        <f t="shared" si="0"/>
        <v>775</v>
      </c>
      <c r="I13" s="2">
        <v>5</v>
      </c>
      <c r="J13" s="2">
        <v>0</v>
      </c>
      <c r="K13" s="2">
        <v>9</v>
      </c>
      <c r="L13" s="2">
        <f t="shared" si="1"/>
        <v>9</v>
      </c>
      <c r="N13" s="2">
        <v>7</v>
      </c>
      <c r="O13" s="2">
        <v>5</v>
      </c>
      <c r="P13" s="2">
        <v>5</v>
      </c>
      <c r="Q13" s="2">
        <v>5</v>
      </c>
      <c r="R13" s="2">
        <v>5</v>
      </c>
      <c r="S13" s="2">
        <v>5</v>
      </c>
      <c r="T13" s="2">
        <v>6</v>
      </c>
      <c r="U13" s="2">
        <v>7</v>
      </c>
      <c r="V13" s="2">
        <v>6</v>
      </c>
      <c r="W13" s="2">
        <v>5</v>
      </c>
      <c r="X13" s="2">
        <v>5</v>
      </c>
      <c r="Y13" s="2">
        <v>3</v>
      </c>
      <c r="Z13" s="2">
        <v>5</v>
      </c>
      <c r="AA13" s="2">
        <v>5</v>
      </c>
    </row>
    <row r="14" spans="1:27" ht="15.75" customHeight="1" x14ac:dyDescent="0.2">
      <c r="A14" s="2" t="s">
        <v>33</v>
      </c>
      <c r="B14" s="2" t="s">
        <v>16</v>
      </c>
      <c r="C14" s="2">
        <v>253</v>
      </c>
      <c r="D14" s="2">
        <v>47</v>
      </c>
      <c r="E14" s="2">
        <v>115</v>
      </c>
      <c r="F14" s="2">
        <v>61</v>
      </c>
      <c r="G14" s="2">
        <v>35</v>
      </c>
      <c r="H14" s="2">
        <f t="shared" si="0"/>
        <v>511</v>
      </c>
      <c r="I14" s="2">
        <v>10</v>
      </c>
      <c r="J14" s="2">
        <v>2</v>
      </c>
      <c r="K14" s="2">
        <v>4</v>
      </c>
      <c r="L14" s="2">
        <f t="shared" si="1"/>
        <v>6</v>
      </c>
      <c r="N14" s="2">
        <v>7</v>
      </c>
      <c r="O14" s="2">
        <v>5</v>
      </c>
      <c r="P14" s="2">
        <v>6</v>
      </c>
      <c r="Q14" s="2">
        <v>6</v>
      </c>
      <c r="R14" s="2">
        <v>6</v>
      </c>
      <c r="S14" s="2">
        <v>5</v>
      </c>
      <c r="T14" s="2">
        <v>5</v>
      </c>
      <c r="U14" s="2">
        <v>6</v>
      </c>
      <c r="V14" s="2">
        <v>6</v>
      </c>
      <c r="W14" s="2">
        <v>2</v>
      </c>
      <c r="X14" s="2">
        <v>2</v>
      </c>
      <c r="Y14" s="2">
        <v>2</v>
      </c>
      <c r="Z14" s="2">
        <v>3</v>
      </c>
      <c r="AA14" s="2">
        <v>2</v>
      </c>
    </row>
    <row r="17" spans="2:27" ht="15.75" customHeight="1" x14ac:dyDescent="0.2">
      <c r="B17" s="2" t="s">
        <v>34</v>
      </c>
      <c r="C17" s="2">
        <f t="shared" ref="C17:L17" si="2">AVERAGE(C3:C14)</f>
        <v>218.33333333333334</v>
      </c>
      <c r="D17" s="2">
        <f t="shared" si="2"/>
        <v>76.833333333333329</v>
      </c>
      <c r="E17" s="2">
        <f t="shared" si="2"/>
        <v>170.16666666666666</v>
      </c>
      <c r="F17" s="2">
        <f t="shared" si="2"/>
        <v>53.083333333333336</v>
      </c>
      <c r="G17" s="2">
        <f t="shared" si="2"/>
        <v>47.583333333333336</v>
      </c>
      <c r="H17" s="2">
        <f t="shared" si="2"/>
        <v>566</v>
      </c>
      <c r="I17" s="2">
        <f t="shared" si="2"/>
        <v>8.8333333333333339</v>
      </c>
      <c r="J17" s="2">
        <f t="shared" si="2"/>
        <v>0.66666666666666663</v>
      </c>
      <c r="K17" s="2">
        <f t="shared" si="2"/>
        <v>3.5</v>
      </c>
      <c r="L17" s="2">
        <f t="shared" si="2"/>
        <v>4.166666666666667</v>
      </c>
      <c r="M17" s="2" t="s">
        <v>57</v>
      </c>
      <c r="N17" s="2">
        <f>MEDIAN(N3:N16)</f>
        <v>7</v>
      </c>
      <c r="O17" s="2">
        <f t="shared" ref="O17:Y17" si="3">MEDIAN(O3:O16)</f>
        <v>5.5</v>
      </c>
      <c r="P17" s="2">
        <f t="shared" si="3"/>
        <v>6</v>
      </c>
      <c r="Q17" s="2">
        <f t="shared" si="3"/>
        <v>6</v>
      </c>
      <c r="R17" s="2">
        <f t="shared" si="3"/>
        <v>6</v>
      </c>
      <c r="S17" s="2">
        <f t="shared" si="3"/>
        <v>6</v>
      </c>
      <c r="T17" s="2">
        <f t="shared" si="3"/>
        <v>6</v>
      </c>
      <c r="U17" s="2">
        <f t="shared" si="3"/>
        <v>6.5</v>
      </c>
      <c r="V17" s="2">
        <f t="shared" si="3"/>
        <v>6</v>
      </c>
      <c r="W17" s="2">
        <f t="shared" si="3"/>
        <v>5</v>
      </c>
      <c r="X17" s="2">
        <f t="shared" si="3"/>
        <v>3</v>
      </c>
      <c r="Y17" s="2">
        <f t="shared" si="3"/>
        <v>2</v>
      </c>
      <c r="Z17" s="2">
        <f t="shared" ref="Z17" si="4">MEDIAN(Z3:Z16)</f>
        <v>3.5</v>
      </c>
      <c r="AA17" s="2">
        <f t="shared" ref="AA17" si="5">MEDIAN(AA3:AA16)</f>
        <v>1.5</v>
      </c>
    </row>
    <row r="18" spans="2:27" ht="15.75" customHeight="1" x14ac:dyDescent="0.2">
      <c r="B18" s="2" t="s">
        <v>35</v>
      </c>
      <c r="C18" s="2">
        <f t="shared" ref="C18:L18" si="6">STDEV(C3:C14)</f>
        <v>131.49651452921987</v>
      </c>
      <c r="D18" s="2">
        <f t="shared" si="6"/>
        <v>38.501082235871415</v>
      </c>
      <c r="E18" s="2">
        <f t="shared" si="6"/>
        <v>121.48163597345847</v>
      </c>
      <c r="F18" s="2">
        <f t="shared" si="6"/>
        <v>32.558920948540866</v>
      </c>
      <c r="G18" s="2">
        <f t="shared" si="6"/>
        <v>36.805282064926331</v>
      </c>
      <c r="H18" s="2">
        <f t="shared" si="6"/>
        <v>218.70860647321254</v>
      </c>
      <c r="I18" s="2">
        <f t="shared" si="6"/>
        <v>6.5342918282679792</v>
      </c>
      <c r="J18" s="2">
        <f t="shared" si="6"/>
        <v>0.77849894416152299</v>
      </c>
      <c r="K18" s="2">
        <f t="shared" si="6"/>
        <v>2.5045413298101655</v>
      </c>
      <c r="L18" s="2">
        <f t="shared" si="6"/>
        <v>2.4058010698889438</v>
      </c>
      <c r="M18" s="2" t="s">
        <v>58</v>
      </c>
      <c r="N18" s="2">
        <f t="shared" ref="N18:O18" si="7">QUARTILE(N3:N16,3)-QUARTILE(N3:N16,1)</f>
        <v>1</v>
      </c>
      <c r="O18" s="2">
        <f t="shared" si="7"/>
        <v>2</v>
      </c>
      <c r="P18" s="2">
        <f>QUARTILE(P3:P16,3)-QUARTILE(P3:P16,1)</f>
        <v>1.25</v>
      </c>
      <c r="Q18" s="2">
        <f t="shared" ref="Q18:AA18" si="8">QUARTILE(Q3:Q16,3)-QUARTILE(Q3:Q16,1)</f>
        <v>0.25</v>
      </c>
      <c r="R18" s="2">
        <f t="shared" si="8"/>
        <v>1</v>
      </c>
      <c r="S18" s="2">
        <f t="shared" si="8"/>
        <v>1.25</v>
      </c>
      <c r="T18" s="2">
        <f t="shared" si="8"/>
        <v>0.25</v>
      </c>
      <c r="U18" s="2">
        <f t="shared" si="8"/>
        <v>1</v>
      </c>
      <c r="V18" s="2">
        <f t="shared" si="8"/>
        <v>1.25</v>
      </c>
      <c r="W18" s="2">
        <f t="shared" si="8"/>
        <v>2</v>
      </c>
      <c r="X18" s="2">
        <f t="shared" si="8"/>
        <v>1.25</v>
      </c>
      <c r="Y18" s="2">
        <f t="shared" si="8"/>
        <v>1.25</v>
      </c>
      <c r="Z18" s="2">
        <f t="shared" si="8"/>
        <v>4</v>
      </c>
      <c r="AA18" s="2">
        <f t="shared" si="8"/>
        <v>2</v>
      </c>
    </row>
    <row r="19" spans="2:27" ht="15.75" customHeight="1" x14ac:dyDescent="0.2">
      <c r="B19" s="2" t="s">
        <v>41</v>
      </c>
      <c r="C19" s="2">
        <f t="shared" ref="C19:H19" si="9">CONFIDENCE(0.05,C18,14)</f>
        <v>68.880820964752303</v>
      </c>
      <c r="D19" s="2">
        <f t="shared" si="9"/>
        <v>20.16772963095509</v>
      </c>
      <c r="E19" s="2">
        <f t="shared" si="9"/>
        <v>63.634803157718721</v>
      </c>
      <c r="F19" s="2">
        <f t="shared" si="9"/>
        <v>17.05509239306582</v>
      </c>
      <c r="G19" s="2">
        <f t="shared" si="9"/>
        <v>19.279431500886339</v>
      </c>
      <c r="H19" s="2">
        <f t="shared" si="9"/>
        <v>114.56446902692818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8" sqref="H38"/>
    </sheetView>
  </sheetViews>
  <sheetFormatPr baseColWidth="10" defaultColWidth="14.5" defaultRowHeight="15.75" customHeight="1" x14ac:dyDescent="0.2"/>
  <cols>
    <col min="1" max="6" width="14.5" style="2"/>
    <col min="7" max="9" width="19.5" style="2" customWidth="1"/>
    <col min="10" max="12" width="16.5" style="2" customWidth="1"/>
    <col min="13" max="16384" width="14.5" style="2"/>
  </cols>
  <sheetData>
    <row r="1" spans="1:25" ht="15.75" customHeight="1" x14ac:dyDescent="0.2">
      <c r="B1" s="2" t="s">
        <v>22</v>
      </c>
      <c r="C1" s="2" t="s">
        <v>1</v>
      </c>
      <c r="I1" s="2" t="s">
        <v>2</v>
      </c>
      <c r="L1" s="2" t="s">
        <v>3</v>
      </c>
    </row>
    <row r="2" spans="1:25" ht="15.75" customHeight="1" x14ac:dyDescent="0.2">
      <c r="A2" s="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55</v>
      </c>
      <c r="Y2" s="1" t="s">
        <v>56</v>
      </c>
    </row>
    <row r="3" spans="1:25" ht="15.75" customHeight="1" x14ac:dyDescent="0.2">
      <c r="A3" s="2" t="s">
        <v>15</v>
      </c>
      <c r="B3" s="2" t="s">
        <v>23</v>
      </c>
      <c r="C3" s="2">
        <v>118</v>
      </c>
      <c r="D3" s="2">
        <v>221</v>
      </c>
      <c r="E3" s="2">
        <v>72</v>
      </c>
      <c r="F3" s="2">
        <v>5</v>
      </c>
      <c r="G3" s="2">
        <v>21</v>
      </c>
      <c r="H3" s="2">
        <f t="shared" ref="H3:H14" si="0">SUM(C3:G3)</f>
        <v>437</v>
      </c>
      <c r="I3" s="2">
        <v>0</v>
      </c>
      <c r="J3" s="2">
        <v>0</v>
      </c>
      <c r="L3" s="1">
        <v>4</v>
      </c>
      <c r="M3" s="1">
        <v>6</v>
      </c>
      <c r="N3" s="1">
        <v>3</v>
      </c>
      <c r="O3" s="1">
        <v>3</v>
      </c>
      <c r="P3" s="1">
        <v>7</v>
      </c>
      <c r="Q3" s="1">
        <v>7</v>
      </c>
      <c r="R3" s="1">
        <v>7</v>
      </c>
      <c r="S3" s="1">
        <v>7</v>
      </c>
      <c r="T3" s="1">
        <v>6</v>
      </c>
      <c r="U3" s="1">
        <v>4</v>
      </c>
      <c r="V3" s="1">
        <v>2</v>
      </c>
      <c r="W3" s="1">
        <v>2</v>
      </c>
      <c r="X3" s="1">
        <v>5</v>
      </c>
      <c r="Y3" s="1">
        <v>4</v>
      </c>
    </row>
    <row r="4" spans="1:25" ht="15.75" customHeight="1" x14ac:dyDescent="0.2">
      <c r="A4" s="2" t="s">
        <v>37</v>
      </c>
      <c r="B4" s="2" t="s">
        <v>23</v>
      </c>
      <c r="C4" s="2">
        <v>196</v>
      </c>
      <c r="D4" s="2">
        <v>220</v>
      </c>
      <c r="E4" s="2">
        <v>203</v>
      </c>
      <c r="F4" s="2">
        <v>83</v>
      </c>
      <c r="G4" s="2">
        <v>14</v>
      </c>
      <c r="H4" s="2">
        <f t="shared" si="0"/>
        <v>716</v>
      </c>
      <c r="I4" s="2">
        <v>17</v>
      </c>
      <c r="J4" s="2">
        <v>1</v>
      </c>
      <c r="L4" s="1">
        <v>5</v>
      </c>
      <c r="M4" s="1">
        <v>6</v>
      </c>
      <c r="N4" s="1">
        <v>6</v>
      </c>
      <c r="O4" s="1">
        <v>6</v>
      </c>
      <c r="P4" s="1">
        <v>6</v>
      </c>
      <c r="Q4" s="1">
        <v>5</v>
      </c>
      <c r="R4" s="1">
        <v>6</v>
      </c>
      <c r="S4" s="1">
        <v>5</v>
      </c>
      <c r="T4" s="1">
        <v>6</v>
      </c>
      <c r="U4" s="1">
        <v>5</v>
      </c>
      <c r="V4" s="1">
        <v>5</v>
      </c>
      <c r="W4" s="1">
        <v>2</v>
      </c>
      <c r="X4" s="1">
        <v>4</v>
      </c>
      <c r="Y4" s="1">
        <v>2</v>
      </c>
    </row>
    <row r="5" spans="1:25" ht="15.75" customHeight="1" x14ac:dyDescent="0.2">
      <c r="A5" s="2" t="s">
        <v>38</v>
      </c>
      <c r="B5" s="2" t="s">
        <v>23</v>
      </c>
      <c r="C5" s="2">
        <v>391</v>
      </c>
      <c r="D5" s="2">
        <v>18</v>
      </c>
      <c r="E5" s="2">
        <v>103</v>
      </c>
      <c r="F5" s="2">
        <v>6</v>
      </c>
      <c r="G5" s="2">
        <v>6</v>
      </c>
      <c r="H5" s="2">
        <f t="shared" si="0"/>
        <v>524</v>
      </c>
      <c r="I5" s="2">
        <v>15</v>
      </c>
      <c r="J5" s="2">
        <v>0</v>
      </c>
      <c r="L5" s="1">
        <v>7</v>
      </c>
      <c r="M5" s="1">
        <v>4</v>
      </c>
      <c r="N5" s="1">
        <v>6</v>
      </c>
      <c r="O5" s="1">
        <v>7</v>
      </c>
      <c r="P5" s="1">
        <v>7</v>
      </c>
      <c r="Q5" s="1">
        <v>6</v>
      </c>
      <c r="R5" s="1">
        <v>6</v>
      </c>
      <c r="S5" s="1">
        <v>6</v>
      </c>
      <c r="T5" s="1">
        <v>6</v>
      </c>
      <c r="U5" s="1">
        <v>2</v>
      </c>
      <c r="V5" s="1">
        <v>3</v>
      </c>
      <c r="W5" s="1">
        <v>2</v>
      </c>
      <c r="X5" s="1">
        <v>5</v>
      </c>
      <c r="Y5" s="1">
        <v>1</v>
      </c>
    </row>
    <row r="6" spans="1:25" ht="15.75" customHeight="1" x14ac:dyDescent="0.2">
      <c r="A6" s="2" t="s">
        <v>25</v>
      </c>
      <c r="B6" s="2" t="s">
        <v>16</v>
      </c>
      <c r="C6" s="2">
        <v>176</v>
      </c>
      <c r="D6" s="2">
        <v>183</v>
      </c>
      <c r="E6" s="2">
        <v>66</v>
      </c>
      <c r="F6" s="2">
        <v>34</v>
      </c>
      <c r="G6" s="2">
        <v>37</v>
      </c>
      <c r="H6" s="2">
        <f t="shared" si="0"/>
        <v>496</v>
      </c>
      <c r="I6" s="2">
        <v>0</v>
      </c>
      <c r="J6" s="2">
        <v>1</v>
      </c>
      <c r="L6" s="1">
        <v>6</v>
      </c>
      <c r="M6" s="1">
        <v>7</v>
      </c>
      <c r="N6" s="1">
        <v>5</v>
      </c>
      <c r="O6" s="1">
        <v>6</v>
      </c>
      <c r="P6" s="1">
        <v>7</v>
      </c>
      <c r="Q6" s="1">
        <v>7</v>
      </c>
      <c r="R6" s="1">
        <v>6</v>
      </c>
      <c r="S6" s="1">
        <v>5</v>
      </c>
      <c r="T6" s="1">
        <v>6</v>
      </c>
      <c r="U6" s="1">
        <v>1</v>
      </c>
      <c r="V6" s="1">
        <v>4</v>
      </c>
      <c r="W6" s="1">
        <v>1</v>
      </c>
      <c r="X6" s="1">
        <v>1</v>
      </c>
      <c r="Y6" s="1">
        <v>1</v>
      </c>
    </row>
    <row r="7" spans="1:25" ht="15.75" customHeight="1" x14ac:dyDescent="0.2">
      <c r="A7" s="2" t="s">
        <v>27</v>
      </c>
      <c r="B7" s="2" t="s">
        <v>16</v>
      </c>
      <c r="C7" s="2">
        <v>480</v>
      </c>
      <c r="D7" s="2">
        <v>23</v>
      </c>
      <c r="E7" s="2">
        <v>260</v>
      </c>
      <c r="F7" s="2">
        <v>24</v>
      </c>
      <c r="G7" s="2">
        <v>24</v>
      </c>
      <c r="H7" s="2">
        <f t="shared" si="0"/>
        <v>811</v>
      </c>
      <c r="I7" s="2">
        <v>15</v>
      </c>
      <c r="J7" s="2">
        <v>0</v>
      </c>
      <c r="L7" s="1">
        <v>4</v>
      </c>
      <c r="M7" s="1">
        <v>4</v>
      </c>
      <c r="N7" s="1">
        <v>7</v>
      </c>
      <c r="O7" s="1">
        <v>6</v>
      </c>
      <c r="P7" s="1">
        <v>7</v>
      </c>
      <c r="Q7" s="1">
        <v>5</v>
      </c>
      <c r="R7" s="1">
        <v>7</v>
      </c>
      <c r="S7" s="1">
        <v>6</v>
      </c>
      <c r="T7" s="1">
        <v>6</v>
      </c>
      <c r="U7" s="1">
        <v>4</v>
      </c>
      <c r="V7" s="1">
        <v>3</v>
      </c>
      <c r="W7" s="1">
        <v>3</v>
      </c>
      <c r="X7" s="1">
        <v>5</v>
      </c>
      <c r="Y7" s="1">
        <v>1</v>
      </c>
    </row>
    <row r="8" spans="1:25" ht="15.75" customHeight="1" x14ac:dyDescent="0.2">
      <c r="A8" s="2" t="s">
        <v>28</v>
      </c>
      <c r="B8" s="2" t="s">
        <v>23</v>
      </c>
      <c r="C8" s="2">
        <v>109</v>
      </c>
      <c r="D8" s="2">
        <v>77</v>
      </c>
      <c r="E8" s="2">
        <v>57</v>
      </c>
      <c r="F8" s="2">
        <v>50</v>
      </c>
      <c r="G8" s="2">
        <v>64</v>
      </c>
      <c r="H8" s="2">
        <f t="shared" si="0"/>
        <v>357</v>
      </c>
      <c r="I8" s="2">
        <v>15</v>
      </c>
      <c r="J8" s="2">
        <v>1</v>
      </c>
      <c r="L8" s="1">
        <v>2</v>
      </c>
      <c r="M8" s="1">
        <v>2</v>
      </c>
      <c r="N8" s="1">
        <v>6</v>
      </c>
      <c r="O8" s="1">
        <v>6</v>
      </c>
      <c r="P8" s="1">
        <v>7</v>
      </c>
      <c r="Q8" s="1">
        <v>5</v>
      </c>
      <c r="R8" s="1">
        <v>7</v>
      </c>
      <c r="S8" s="1">
        <v>7</v>
      </c>
      <c r="T8" s="1">
        <v>3</v>
      </c>
      <c r="U8" s="1">
        <v>3</v>
      </c>
      <c r="V8" s="1">
        <v>1</v>
      </c>
      <c r="W8" s="1">
        <v>3</v>
      </c>
      <c r="X8" s="1">
        <v>6</v>
      </c>
      <c r="Y8" s="1">
        <v>7</v>
      </c>
    </row>
    <row r="9" spans="1:25" ht="15.75" customHeight="1" x14ac:dyDescent="0.2">
      <c r="A9" s="2" t="s">
        <v>29</v>
      </c>
      <c r="B9" s="2" t="s">
        <v>16</v>
      </c>
      <c r="C9" s="2">
        <v>501</v>
      </c>
      <c r="D9" s="2">
        <v>173</v>
      </c>
      <c r="E9" s="2">
        <v>201</v>
      </c>
      <c r="F9" s="2">
        <v>60</v>
      </c>
      <c r="G9" s="2">
        <v>60</v>
      </c>
      <c r="H9" s="2">
        <f t="shared" si="0"/>
        <v>995</v>
      </c>
      <c r="I9" s="2">
        <v>10</v>
      </c>
      <c r="J9" s="2">
        <v>1</v>
      </c>
      <c r="L9" s="1">
        <v>7</v>
      </c>
      <c r="M9" s="1">
        <v>6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3</v>
      </c>
      <c r="V9" s="1">
        <v>1</v>
      </c>
      <c r="W9" s="1">
        <v>1</v>
      </c>
      <c r="X9" s="1">
        <v>3</v>
      </c>
      <c r="Y9" s="1">
        <v>1</v>
      </c>
    </row>
    <row r="10" spans="1:25" ht="15.75" customHeight="1" x14ac:dyDescent="0.2">
      <c r="A10" s="2" t="s">
        <v>30</v>
      </c>
      <c r="B10" s="2" t="s">
        <v>16</v>
      </c>
      <c r="C10" s="2">
        <v>106</v>
      </c>
      <c r="D10" s="2">
        <v>104</v>
      </c>
      <c r="E10" s="2">
        <v>111</v>
      </c>
      <c r="F10" s="2">
        <v>123</v>
      </c>
      <c r="G10" s="2">
        <v>53</v>
      </c>
      <c r="H10" s="2">
        <f t="shared" si="0"/>
        <v>497</v>
      </c>
      <c r="I10" s="2">
        <v>12</v>
      </c>
      <c r="J10" s="2">
        <v>0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6</v>
      </c>
      <c r="R10" s="1">
        <v>7</v>
      </c>
      <c r="S10" s="1">
        <v>7</v>
      </c>
      <c r="T10" s="1">
        <v>7</v>
      </c>
      <c r="U10" s="1">
        <v>4</v>
      </c>
      <c r="V10" s="1">
        <v>2</v>
      </c>
      <c r="W10" s="1">
        <v>1</v>
      </c>
      <c r="X10" s="1">
        <v>2</v>
      </c>
      <c r="Y10" s="1">
        <v>1</v>
      </c>
    </row>
    <row r="11" spans="1:25" ht="15.75" customHeight="1" x14ac:dyDescent="0.2">
      <c r="A11" s="2" t="s">
        <v>36</v>
      </c>
      <c r="B11" s="2" t="s">
        <v>23</v>
      </c>
      <c r="C11" s="2">
        <v>217</v>
      </c>
      <c r="D11" s="2">
        <v>354</v>
      </c>
      <c r="E11" s="2">
        <v>92</v>
      </c>
      <c r="F11" s="2">
        <v>93</v>
      </c>
      <c r="G11" s="2">
        <v>1</v>
      </c>
      <c r="H11" s="2">
        <f t="shared" si="0"/>
        <v>757</v>
      </c>
      <c r="I11" s="2">
        <v>17</v>
      </c>
      <c r="J11" s="2">
        <v>0</v>
      </c>
      <c r="L11" s="1">
        <v>6</v>
      </c>
      <c r="M11" s="1">
        <v>6</v>
      </c>
      <c r="N11" s="1">
        <v>5</v>
      </c>
      <c r="O11" s="1">
        <v>4</v>
      </c>
      <c r="P11" s="1">
        <v>6</v>
      </c>
      <c r="Q11" s="1">
        <v>5</v>
      </c>
      <c r="R11" s="1">
        <v>5</v>
      </c>
      <c r="S11" s="1">
        <v>4</v>
      </c>
      <c r="T11" s="1">
        <v>5</v>
      </c>
      <c r="U11" s="1">
        <v>5</v>
      </c>
      <c r="V11" s="1">
        <v>3</v>
      </c>
      <c r="W11" s="1">
        <v>3</v>
      </c>
      <c r="X11" s="1">
        <v>5</v>
      </c>
      <c r="Y11" s="1">
        <v>5</v>
      </c>
    </row>
    <row r="12" spans="1:25" ht="15.75" customHeight="1" x14ac:dyDescent="0.2">
      <c r="A12" s="2" t="s">
        <v>31</v>
      </c>
      <c r="B12" s="2" t="s">
        <v>16</v>
      </c>
      <c r="C12" s="2">
        <v>161</v>
      </c>
      <c r="D12" s="2">
        <v>195</v>
      </c>
      <c r="E12" s="2">
        <v>167</v>
      </c>
      <c r="F12" s="2">
        <v>13</v>
      </c>
      <c r="G12" s="2">
        <v>6</v>
      </c>
      <c r="H12" s="2">
        <f t="shared" si="0"/>
        <v>542</v>
      </c>
      <c r="I12" s="2">
        <v>4</v>
      </c>
      <c r="J12" s="2">
        <v>0</v>
      </c>
      <c r="L12" s="1">
        <v>7</v>
      </c>
      <c r="M12" s="1">
        <v>7</v>
      </c>
      <c r="N12" s="1">
        <v>7</v>
      </c>
      <c r="O12" s="1">
        <v>7</v>
      </c>
      <c r="P12" s="1">
        <v>6</v>
      </c>
      <c r="Q12" s="1">
        <v>5</v>
      </c>
      <c r="R12" s="1">
        <v>6</v>
      </c>
      <c r="S12" s="1">
        <v>6</v>
      </c>
      <c r="T12" s="1">
        <v>6</v>
      </c>
      <c r="U12" s="1">
        <v>3</v>
      </c>
      <c r="V12" s="1">
        <v>2</v>
      </c>
      <c r="W12" s="1">
        <v>3</v>
      </c>
      <c r="X12" s="1">
        <v>4</v>
      </c>
      <c r="Y12" s="1">
        <v>1</v>
      </c>
    </row>
    <row r="13" spans="1:25" ht="15.75" customHeight="1" x14ac:dyDescent="0.2">
      <c r="A13" s="2" t="s">
        <v>32</v>
      </c>
      <c r="B13" s="2" t="s">
        <v>16</v>
      </c>
      <c r="C13" s="2">
        <v>238</v>
      </c>
      <c r="D13" s="2">
        <v>97</v>
      </c>
      <c r="E13" s="2">
        <v>73</v>
      </c>
      <c r="F13" s="2">
        <v>21</v>
      </c>
      <c r="G13" s="2">
        <v>33</v>
      </c>
      <c r="H13" s="2">
        <f t="shared" si="0"/>
        <v>462</v>
      </c>
      <c r="I13" s="2">
        <v>12</v>
      </c>
      <c r="J13" s="2">
        <v>1</v>
      </c>
      <c r="L13" s="1">
        <v>3</v>
      </c>
      <c r="M13" s="1">
        <v>5</v>
      </c>
      <c r="N13" s="1">
        <v>5</v>
      </c>
      <c r="O13" s="1">
        <v>5</v>
      </c>
      <c r="P13" s="1">
        <v>6</v>
      </c>
      <c r="Q13" s="1">
        <v>3</v>
      </c>
      <c r="R13" s="1">
        <v>5</v>
      </c>
      <c r="S13" s="1">
        <v>5</v>
      </c>
      <c r="T13" s="1">
        <v>6</v>
      </c>
      <c r="U13" s="1">
        <v>6</v>
      </c>
      <c r="V13" s="1">
        <v>4</v>
      </c>
      <c r="W13" s="1">
        <v>2</v>
      </c>
      <c r="X13" s="1">
        <v>5</v>
      </c>
      <c r="Y13" s="1">
        <v>2</v>
      </c>
    </row>
    <row r="14" spans="1:25" ht="15.75" customHeight="1" x14ac:dyDescent="0.2">
      <c r="A14" s="2" t="s">
        <v>33</v>
      </c>
      <c r="B14" s="2" t="s">
        <v>23</v>
      </c>
      <c r="C14" s="2">
        <v>259</v>
      </c>
      <c r="D14" s="2">
        <v>558</v>
      </c>
      <c r="E14" s="2">
        <v>479</v>
      </c>
      <c r="F14" s="2">
        <v>151</v>
      </c>
      <c r="G14" s="2">
        <v>96</v>
      </c>
      <c r="H14" s="2">
        <f t="shared" si="0"/>
        <v>1543</v>
      </c>
      <c r="I14" s="2">
        <v>17</v>
      </c>
      <c r="J14" s="2">
        <v>2</v>
      </c>
      <c r="L14" s="1">
        <v>6</v>
      </c>
      <c r="M14" s="1">
        <v>6</v>
      </c>
      <c r="N14" s="1">
        <v>5</v>
      </c>
      <c r="O14" s="1">
        <v>5</v>
      </c>
      <c r="P14" s="1">
        <v>6</v>
      </c>
      <c r="Q14" s="1">
        <v>6</v>
      </c>
      <c r="R14" s="1">
        <v>4</v>
      </c>
      <c r="S14" s="1">
        <v>6</v>
      </c>
      <c r="T14" s="1">
        <v>6</v>
      </c>
      <c r="U14" s="1">
        <v>3</v>
      </c>
      <c r="V14" s="1">
        <v>1</v>
      </c>
      <c r="W14" s="1">
        <v>2</v>
      </c>
      <c r="X14" s="1">
        <v>6</v>
      </c>
      <c r="Y14" s="1">
        <v>6</v>
      </c>
    </row>
    <row r="17" spans="2:25" ht="15.75" customHeight="1" x14ac:dyDescent="0.2">
      <c r="B17" s="2" t="s">
        <v>39</v>
      </c>
      <c r="C17" s="2">
        <f t="shared" ref="C17:J17" si="1">AVERAGE(C3:C14)</f>
        <v>246</v>
      </c>
      <c r="D17" s="2">
        <f t="shared" si="1"/>
        <v>185.25</v>
      </c>
      <c r="E17" s="2">
        <f t="shared" si="1"/>
        <v>157</v>
      </c>
      <c r="F17" s="2">
        <f t="shared" si="1"/>
        <v>55.25</v>
      </c>
      <c r="G17" s="2">
        <f t="shared" si="1"/>
        <v>34.583333333333336</v>
      </c>
      <c r="H17" s="2">
        <f t="shared" si="1"/>
        <v>678.08333333333337</v>
      </c>
      <c r="I17" s="2">
        <f t="shared" si="1"/>
        <v>11.166666666666666</v>
      </c>
      <c r="J17" s="2">
        <f t="shared" si="1"/>
        <v>0.58333333333333337</v>
      </c>
      <c r="K17" s="2" t="s">
        <v>57</v>
      </c>
      <c r="L17" s="2">
        <f>MEDIAN(L3:L16)</f>
        <v>6</v>
      </c>
      <c r="M17" s="2">
        <f t="shared" ref="M17:Y17" si="2">MEDIAN(M3:M16)</f>
        <v>6</v>
      </c>
      <c r="N17" s="2">
        <f t="shared" si="2"/>
        <v>6</v>
      </c>
      <c r="O17" s="2">
        <f t="shared" si="2"/>
        <v>6</v>
      </c>
      <c r="P17" s="2">
        <f t="shared" si="2"/>
        <v>7</v>
      </c>
      <c r="Q17" s="2">
        <f t="shared" si="2"/>
        <v>5.5</v>
      </c>
      <c r="R17" s="2">
        <f t="shared" si="2"/>
        <v>6</v>
      </c>
      <c r="S17" s="2">
        <f t="shared" si="2"/>
        <v>6</v>
      </c>
      <c r="T17" s="2">
        <f t="shared" si="2"/>
        <v>6</v>
      </c>
      <c r="U17" s="2">
        <f t="shared" si="2"/>
        <v>3.5</v>
      </c>
      <c r="V17" s="2">
        <f t="shared" si="2"/>
        <v>2.5</v>
      </c>
      <c r="W17" s="2">
        <f t="shared" si="2"/>
        <v>2</v>
      </c>
      <c r="X17" s="2">
        <f t="shared" si="2"/>
        <v>5</v>
      </c>
      <c r="Y17" s="2">
        <f t="shared" si="2"/>
        <v>1.5</v>
      </c>
    </row>
    <row r="18" spans="2:25" ht="15.75" customHeight="1" x14ac:dyDescent="0.2">
      <c r="B18" s="2" t="s">
        <v>40</v>
      </c>
      <c r="C18" s="2">
        <f t="shared" ref="C18:J18" si="3">STDEV(C3:C14)</f>
        <v>138.58308961512125</v>
      </c>
      <c r="D18" s="2">
        <f t="shared" si="3"/>
        <v>150.92449948717586</v>
      </c>
      <c r="E18" s="2">
        <f t="shared" si="3"/>
        <v>120.70399556541012</v>
      </c>
      <c r="F18" s="2">
        <f t="shared" si="3"/>
        <v>47.996448732266543</v>
      </c>
      <c r="G18" s="2">
        <f t="shared" si="3"/>
        <v>28.782754727387886</v>
      </c>
      <c r="H18" s="2">
        <f t="shared" si="3"/>
        <v>328.90492086573744</v>
      </c>
      <c r="I18" s="2">
        <f t="shared" si="3"/>
        <v>6.3936521549727647</v>
      </c>
      <c r="J18" s="2">
        <f t="shared" si="3"/>
        <v>0.66855792342152154</v>
      </c>
      <c r="K18" s="2" t="s">
        <v>58</v>
      </c>
      <c r="L18" s="2">
        <f t="shared" ref="L18:W18" si="4">QUARTILE(L3:L16,3)-QUARTILE(L3:L16,1)</f>
        <v>3</v>
      </c>
      <c r="M18" s="2">
        <f t="shared" si="4"/>
        <v>1.5</v>
      </c>
      <c r="N18" s="2">
        <f t="shared" si="4"/>
        <v>2</v>
      </c>
      <c r="O18" s="2">
        <f t="shared" si="4"/>
        <v>2</v>
      </c>
      <c r="P18" s="2">
        <f t="shared" si="4"/>
        <v>1</v>
      </c>
      <c r="Q18" s="2">
        <f t="shared" si="4"/>
        <v>1.25</v>
      </c>
      <c r="R18" s="2">
        <f t="shared" si="4"/>
        <v>1.25</v>
      </c>
      <c r="S18" s="2">
        <f t="shared" si="4"/>
        <v>2</v>
      </c>
      <c r="T18" s="2">
        <f t="shared" si="4"/>
        <v>0</v>
      </c>
      <c r="U18" s="2">
        <f t="shared" si="4"/>
        <v>1.25</v>
      </c>
      <c r="V18" s="2">
        <f t="shared" si="4"/>
        <v>1.5</v>
      </c>
      <c r="W18" s="2">
        <f t="shared" si="4"/>
        <v>1.25</v>
      </c>
      <c r="X18" s="2">
        <f t="shared" ref="X18:Y18" si="5">QUARTILE(X3:X16,3)-QUARTILE(X3:X16,1)</f>
        <v>1.25</v>
      </c>
      <c r="Y18" s="2">
        <f t="shared" si="5"/>
        <v>3.25</v>
      </c>
    </row>
    <row r="19" spans="2:25" ht="15.75" customHeight="1" x14ac:dyDescent="0.2">
      <c r="B19" s="2" t="s">
        <v>41</v>
      </c>
      <c r="C19" s="2">
        <f t="shared" ref="C19:H19" si="6">CONFIDENCE(0.05,C18,14)</f>
        <v>72.592927795057534</v>
      </c>
      <c r="D19" s="2">
        <f t="shared" si="6"/>
        <v>79.057634839902605</v>
      </c>
      <c r="E19" s="2">
        <f t="shared" si="6"/>
        <v>63.227457686140973</v>
      </c>
      <c r="F19" s="2">
        <f t="shared" si="6"/>
        <v>25.141615379748561</v>
      </c>
      <c r="G19" s="2">
        <f t="shared" si="6"/>
        <v>15.077051907782952</v>
      </c>
      <c r="H19" s="2">
        <f t="shared" si="6"/>
        <v>172.28776785216354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ChartStory</vt:lpstr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2020-04-16T21:04:36Z</dcterms:created>
  <dcterms:modified xsi:type="dcterms:W3CDTF">2020-04-21T23:29:30Z</dcterms:modified>
</cp:coreProperties>
</file>