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C:\Users\dgarretm\Downloads\"/>
    </mc:Choice>
  </mc:AlternateContent>
  <xr:revisionPtr revIDLastSave="0" documentId="13_ncr:1_{5D4954CC-C246-4D0B-9B65-F208E623B99E}" xr6:coauthVersionLast="47" xr6:coauthVersionMax="47" xr10:uidLastSave="{00000000-0000-0000-0000-000000000000}"/>
  <bookViews>
    <workbookView xWindow="-120" yWindow="-120" windowWidth="29040" windowHeight="15840" firstSheet="1" activeTab="3" xr2:uid="{00000000-000D-0000-FFFF-FFFF00000000}"/>
  </bookViews>
  <sheets>
    <sheet name="By expt" sheetId="1" r:id="rId1"/>
    <sheet name="My parts list" sheetId="4" r:id="rId2"/>
    <sheet name="Sheet1" sheetId="5" r:id="rId3"/>
    <sheet name="Original parts list" sheetId="7" r:id="rId4"/>
  </sheets>
  <definedNames>
    <definedName name="_xlnm.Print_Area" localSheetId="0">'By expt'!$A$1:$H$129</definedName>
    <definedName name="_xlnm.Print_Area" localSheetId="3">'Original parts list'!$A$1:$H$129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7" l="1"/>
  <c r="G5" i="7"/>
  <c r="G6" i="7"/>
  <c r="G7" i="7"/>
  <c r="G8" i="7"/>
  <c r="G9" i="7"/>
  <c r="G11" i="7"/>
  <c r="G12" i="7"/>
  <c r="G13" i="7"/>
  <c r="G14" i="7"/>
  <c r="G15" i="7"/>
  <c r="G19" i="7"/>
  <c r="G20" i="7"/>
  <c r="G21" i="7"/>
  <c r="G22" i="7"/>
  <c r="G120" i="7" s="1"/>
  <c r="G129" i="7" s="1"/>
  <c r="G23" i="7"/>
  <c r="G24" i="7"/>
  <c r="G25" i="7"/>
  <c r="G26" i="7"/>
  <c r="G27" i="7"/>
  <c r="G28" i="7"/>
  <c r="G29" i="7"/>
  <c r="G30" i="7"/>
  <c r="G31" i="7"/>
  <c r="G36" i="7"/>
  <c r="G37" i="7"/>
  <c r="G38" i="7"/>
  <c r="G39" i="7"/>
  <c r="G40" i="7"/>
  <c r="G41" i="7"/>
  <c r="G42" i="7"/>
  <c r="G43" i="7"/>
  <c r="G44" i="7"/>
  <c r="G45" i="7"/>
  <c r="G46" i="7"/>
  <c r="G49" i="7"/>
  <c r="G50" i="7"/>
  <c r="G51" i="7"/>
  <c r="G52" i="7"/>
  <c r="G53" i="7"/>
  <c r="G54" i="7"/>
  <c r="G55" i="7"/>
  <c r="G56" i="7"/>
  <c r="G57" i="7"/>
  <c r="G60" i="7"/>
  <c r="G61" i="7"/>
  <c r="G62" i="7"/>
  <c r="G63" i="7"/>
  <c r="G64" i="7"/>
  <c r="G65" i="7"/>
  <c r="G66" i="7"/>
  <c r="G67" i="7"/>
  <c r="G68" i="7"/>
  <c r="G69" i="7"/>
  <c r="G70" i="7"/>
  <c r="G71" i="7"/>
  <c r="G74" i="7"/>
  <c r="G75" i="7"/>
  <c r="G76" i="7"/>
  <c r="G77" i="7"/>
  <c r="G78" i="7"/>
  <c r="G79" i="7"/>
  <c r="G80" i="7"/>
  <c r="G81" i="7"/>
  <c r="G84" i="7"/>
  <c r="G85" i="7"/>
  <c r="G86" i="7"/>
  <c r="G87" i="7"/>
  <c r="G88" i="7"/>
  <c r="G89" i="7"/>
  <c r="G90" i="7"/>
  <c r="G91" i="7"/>
  <c r="G92" i="7"/>
  <c r="G93" i="7"/>
  <c r="G96" i="7"/>
  <c r="G97" i="7"/>
  <c r="G98" i="7"/>
  <c r="G99" i="7"/>
  <c r="G100" i="7"/>
  <c r="G101" i="7"/>
  <c r="G102" i="7"/>
  <c r="G103" i="7"/>
  <c r="G104" i="7"/>
  <c r="G109" i="7"/>
  <c r="G111" i="7"/>
  <c r="G114" i="7"/>
  <c r="G115" i="7"/>
  <c r="G116" i="7"/>
  <c r="G117" i="7"/>
  <c r="G118" i="7"/>
  <c r="G123" i="7"/>
  <c r="N4" i="4" l="1"/>
  <c r="M1" i="4"/>
  <c r="I39" i="4"/>
  <c r="I40" i="4" l="1"/>
  <c r="I30" i="4"/>
  <c r="L7" i="4" l="1"/>
  <c r="I46" i="4" l="1"/>
  <c r="I45" i="4"/>
  <c r="G44" i="4"/>
  <c r="I44" i="4"/>
  <c r="G41" i="4"/>
  <c r="K6" i="4"/>
  <c r="G81" i="4" l="1"/>
  <c r="G80" i="4"/>
  <c r="G79" i="4"/>
  <c r="G78" i="4"/>
  <c r="G77" i="4"/>
  <c r="G76" i="4"/>
  <c r="G75" i="4"/>
  <c r="G74" i="4"/>
  <c r="G73" i="4"/>
  <c r="J73" i="4" l="1"/>
  <c r="J76" i="4"/>
  <c r="G40" i="4"/>
  <c r="G46" i="4"/>
  <c r="G45" i="4"/>
  <c r="I31" i="1"/>
  <c r="I33" i="1"/>
  <c r="I32" i="1"/>
  <c r="F64" i="5" l="1"/>
  <c r="F63" i="5"/>
  <c r="F62" i="5"/>
  <c r="F61" i="5"/>
  <c r="F60" i="5"/>
  <c r="F59" i="5"/>
  <c r="F58" i="5"/>
  <c r="F57" i="5"/>
  <c r="F54" i="5"/>
  <c r="F53" i="5"/>
  <c r="F52" i="5"/>
  <c r="F51" i="5"/>
  <c r="F50" i="5"/>
  <c r="F49" i="5"/>
  <c r="F48" i="5"/>
  <c r="F47" i="5"/>
  <c r="F46" i="5"/>
  <c r="F45" i="5"/>
  <c r="F44" i="5"/>
  <c r="F41" i="5"/>
  <c r="F40" i="5"/>
  <c r="F39" i="5"/>
  <c r="F38" i="5"/>
  <c r="F37" i="5"/>
  <c r="F36" i="5"/>
  <c r="F35" i="5"/>
  <c r="F32" i="5"/>
  <c r="F31" i="5"/>
  <c r="F30" i="5"/>
  <c r="F29" i="5"/>
  <c r="F28" i="5"/>
  <c r="F27" i="5"/>
  <c r="F26" i="5"/>
  <c r="F25" i="5"/>
  <c r="F23" i="5"/>
  <c r="F22" i="5"/>
  <c r="F21" i="5"/>
  <c r="F20" i="5"/>
  <c r="F19" i="5"/>
  <c r="F18" i="5"/>
  <c r="F17" i="5"/>
  <c r="F16" i="5"/>
  <c r="F15" i="5"/>
  <c r="F14" i="5"/>
  <c r="F13" i="5"/>
  <c r="F12" i="5"/>
  <c r="F11" i="5"/>
  <c r="F10" i="5"/>
  <c r="F7" i="5"/>
  <c r="F6" i="5"/>
  <c r="F5" i="5"/>
  <c r="H98" i="4" l="1"/>
  <c r="H99" i="4" s="1"/>
  <c r="H102" i="4" s="1"/>
  <c r="G71" i="4"/>
  <c r="G70" i="4"/>
  <c r="G69" i="4"/>
  <c r="G68" i="4"/>
  <c r="G67" i="4"/>
  <c r="G66" i="4"/>
  <c r="G65" i="4"/>
  <c r="G64" i="4"/>
  <c r="G61" i="4"/>
  <c r="G60" i="4"/>
  <c r="G59" i="4"/>
  <c r="G58" i="4"/>
  <c r="G57" i="4"/>
  <c r="G56" i="4"/>
  <c r="G55" i="4"/>
  <c r="G54" i="4"/>
  <c r="G53" i="4"/>
  <c r="G52" i="4"/>
  <c r="G51" i="4"/>
  <c r="G50" i="4"/>
  <c r="G47" i="4"/>
  <c r="G43" i="4"/>
  <c r="G42" i="4"/>
  <c r="G39" i="4"/>
  <c r="G36" i="4"/>
  <c r="G25" i="4"/>
  <c r="G32" i="4"/>
  <c r="G31" i="4"/>
  <c r="G30" i="4"/>
  <c r="G29" i="4"/>
  <c r="G28" i="4"/>
  <c r="G27" i="4"/>
  <c r="G26" i="4"/>
  <c r="G20" i="4"/>
  <c r="G19" i="4"/>
  <c r="G7" i="4"/>
  <c r="G23" i="4"/>
  <c r="G22" i="4"/>
  <c r="G21" i="4"/>
  <c r="G17" i="4"/>
  <c r="G16" i="4"/>
  <c r="G15" i="4"/>
  <c r="G14" i="4"/>
  <c r="G13" i="4"/>
  <c r="G12" i="4"/>
  <c r="G11" i="4"/>
  <c r="G10" i="4"/>
  <c r="L2" i="4" l="1"/>
  <c r="L17" i="4"/>
  <c r="G6" i="4"/>
  <c r="G5" i="4"/>
  <c r="G89" i="4" l="1"/>
  <c r="H87" i="4" s="1"/>
  <c r="L1" i="4"/>
  <c r="N8" i="4"/>
  <c r="O8" i="4"/>
  <c r="M4" i="4"/>
  <c r="N5" i="4" s="1"/>
  <c r="G96" i="4"/>
  <c r="D97" i="4" s="1"/>
  <c r="L3" i="4"/>
  <c r="G98" i="4"/>
  <c r="G100" i="4" s="1"/>
  <c r="G91" i="4"/>
  <c r="G8" i="1"/>
  <c r="G9" i="1"/>
  <c r="G11" i="1"/>
  <c r="G12" i="1"/>
  <c r="G13" i="1"/>
  <c r="G14" i="1"/>
  <c r="G15" i="1"/>
  <c r="G5" i="1"/>
  <c r="G6" i="1"/>
  <c r="D98" i="4" l="1"/>
  <c r="G90" i="4"/>
  <c r="G114" i="4" s="1"/>
  <c r="H90" i="4"/>
  <c r="G40" i="1"/>
  <c r="G99" i="1" l="1"/>
  <c r="G71" i="1"/>
  <c r="G7" i="1"/>
  <c r="G117" i="1"/>
  <c r="G118" i="1"/>
  <c r="G111" i="1"/>
  <c r="G31" i="1"/>
  <c r="G123" i="1"/>
  <c r="G26" i="1"/>
  <c r="G27" i="1"/>
  <c r="G109" i="1"/>
  <c r="G104" i="1"/>
  <c r="G103" i="1"/>
  <c r="G102" i="1"/>
  <c r="G100" i="1"/>
  <c r="G101" i="1"/>
  <c r="G98" i="1"/>
  <c r="G97" i="1"/>
  <c r="G96" i="1"/>
  <c r="H96" i="1" s="1"/>
  <c r="G86" i="1"/>
  <c r="G93" i="1"/>
  <c r="G92" i="1"/>
  <c r="G91" i="1"/>
  <c r="G90" i="1"/>
  <c r="G89" i="1"/>
  <c r="G88" i="1"/>
  <c r="G87" i="1"/>
  <c r="G84" i="1"/>
  <c r="G85" i="1"/>
  <c r="G81" i="1"/>
  <c r="G80" i="1"/>
  <c r="G79" i="1"/>
  <c r="G78" i="1"/>
  <c r="G77" i="1"/>
  <c r="G76" i="1"/>
  <c r="G75" i="1"/>
  <c r="G74" i="1"/>
  <c r="G53" i="1"/>
  <c r="G57" i="1"/>
  <c r="G46" i="1"/>
  <c r="G62" i="1"/>
  <c r="G67" i="1"/>
  <c r="G66" i="1"/>
  <c r="G65" i="1"/>
  <c r="G64" i="1"/>
  <c r="G70" i="1"/>
  <c r="G69" i="1"/>
  <c r="G68" i="1"/>
  <c r="G63" i="1"/>
  <c r="G61" i="1"/>
  <c r="G60" i="1"/>
  <c r="G116" i="1"/>
  <c r="G56" i="1"/>
  <c r="G55" i="1"/>
  <c r="G54" i="1"/>
  <c r="G52" i="1"/>
  <c r="G51" i="1"/>
  <c r="G50" i="1"/>
  <c r="G49" i="1"/>
  <c r="G45" i="1"/>
  <c r="G44" i="1"/>
  <c r="G43" i="1"/>
  <c r="G36" i="1"/>
  <c r="G37" i="1"/>
  <c r="G42" i="1"/>
  <c r="G41" i="1"/>
  <c r="G39" i="1"/>
  <c r="G38" i="1"/>
  <c r="G30" i="1"/>
  <c r="G29" i="1"/>
  <c r="G28" i="1"/>
  <c r="G114" i="1"/>
  <c r="G115" i="1"/>
  <c r="G25" i="1"/>
  <c r="G24" i="1"/>
  <c r="G23" i="1"/>
  <c r="G22" i="1"/>
  <c r="G21" i="1"/>
  <c r="G20" i="1"/>
  <c r="G19" i="1"/>
  <c r="G4" i="1"/>
  <c r="H85" i="1" l="1"/>
  <c r="H108" i="1"/>
  <c r="G120" i="1"/>
  <c r="G129" i="1"/>
</calcChain>
</file>

<file path=xl/sharedStrings.xml><?xml version="1.0" encoding="utf-8"?>
<sst xmlns="http://schemas.openxmlformats.org/spreadsheetml/2006/main" count="1214" uniqueCount="249">
  <si>
    <t>Item</t>
  </si>
  <si>
    <t>company</t>
  </si>
  <si>
    <t>details</t>
  </si>
  <si>
    <t>part num</t>
  </si>
  <si>
    <t>quant</t>
  </si>
  <si>
    <t>unit cost</t>
  </si>
  <si>
    <t>total cost</t>
  </si>
  <si>
    <t>Notes</t>
  </si>
  <si>
    <t>Photon Counting</t>
  </si>
  <si>
    <t>Photon counters</t>
  </si>
  <si>
    <t>ALPhA www.advlab.org</t>
  </si>
  <si>
    <t>One set of (4) Single-Photon Counting Modules (Excelitas), for educational use</t>
  </si>
  <si>
    <t>SPCM-EDU CD3375</t>
  </si>
  <si>
    <t>I have found ALPhA to be an unreliable supplier. If you have trouble getting these detectors, use the ones from Digikey, below.</t>
  </si>
  <si>
    <t>Digikey.com</t>
  </si>
  <si>
    <t>Excelitas SPCM-AQRH-50-FC</t>
  </si>
  <si>
    <t>SPCM-AQRH-50-FC</t>
  </si>
  <si>
    <t>alternative if you can't get the ALPhA detectors</t>
  </si>
  <si>
    <t>power supplies for photon counters</t>
  </si>
  <si>
    <t>5V, 3A wall wort</t>
  </si>
  <si>
    <t>SWI18-5-E-P6R</t>
  </si>
  <si>
    <t>fiber patch cable</t>
  </si>
  <si>
    <t>Fibertronics</t>
  </si>
  <si>
    <t>1MM 62.5 miccron, duplex</t>
  </si>
  <si>
    <t>PC-HH6D30V01M</t>
  </si>
  <si>
    <t>There are 2 patch cables toegether, you can tear them appart. For the final link between the RG780 filters and the SPCM's, wrap the fiber in black tape to keep our stray background light.</t>
  </si>
  <si>
    <t>Surge protector</t>
  </si>
  <si>
    <t>computer-type surge protecting power strip for SPCM power supplies</t>
  </si>
  <si>
    <t>Coincidence unit</t>
  </si>
  <si>
    <t>http://reddogphysics.com/</t>
  </si>
  <si>
    <t>coincidence unit</t>
  </si>
  <si>
    <t>cd48</t>
  </si>
  <si>
    <t>This unit is easy to use and works reasonably well. It has a coincidence window of 40-50ns, which means you'll probably want to subtract accidental counts</t>
  </si>
  <si>
    <t>FPGA coincidence unit</t>
  </si>
  <si>
    <t>www.terasic.com</t>
  </si>
  <si>
    <t>FPGA</t>
  </si>
  <si>
    <t>DE2-115</t>
  </si>
  <si>
    <t>This unit has an 8 ns coincidence window, so you get less background and lower g(2) values. But you have to install the software (available from my website) and build a box to get the signals in.</t>
  </si>
  <si>
    <t xml:space="preserve">Computer with LabVIEW </t>
  </si>
  <si>
    <t>Optical table or breadboard</t>
  </si>
  <si>
    <t>4x6 is luxury, 3x5 is sufficient. 3x4 might work, but I think  you'd be cramped</t>
  </si>
  <si>
    <t>Down Conversion</t>
  </si>
  <si>
    <t>Violet laser - 405 nm, &gt; 50 mW, runs on 12VDC</t>
  </si>
  <si>
    <t>laser with TEC and power supply</t>
  </si>
  <si>
    <t>I no longer give a specific source, because these companies come and go. You can get 500mW (which is A LOT of power--turn the power down to 100 mW or so) laser modules for &lt; $100, just do a web search. Sometimes sold as laser engravers.</t>
  </si>
  <si>
    <t>laser power supply</t>
  </si>
  <si>
    <t>your favorite supplier</t>
  </si>
  <si>
    <t>wall wart power supply</t>
  </si>
  <si>
    <t>Mount for laser</t>
  </si>
  <si>
    <t>You'll need to build something</t>
  </si>
  <si>
    <t>Beam block for violet laser</t>
  </si>
  <si>
    <t>Thorlabs</t>
  </si>
  <si>
    <t>LB1</t>
  </si>
  <si>
    <t>2 turning mirrors for violet light, with mount</t>
  </si>
  <si>
    <t>KM100-E02</t>
  </si>
  <si>
    <t>iris for defining violet beam</t>
  </si>
  <si>
    <t>ID12</t>
  </si>
  <si>
    <t>Violet half-wave plate</t>
  </si>
  <si>
    <t>Newlightphotonics.com</t>
  </si>
  <si>
    <t>WPA03-H-405</t>
  </si>
  <si>
    <t>Mount for violet half-wave plate</t>
  </si>
  <si>
    <t>RSP1D</t>
  </si>
  <si>
    <t>Down-conversion crystal (long crystal for single-crystal expts)</t>
  </si>
  <si>
    <t>Newlight Photonics</t>
  </si>
  <si>
    <t>BBO: 5x5x3 mm, theta = 29.3 deg, Type I PDC, cone angle 3 deg, AR coated at 810/405 nm, mounted 1" anodized Al holder</t>
  </si>
  <si>
    <t>NCBBO5300-405(I)-HA3</t>
  </si>
  <si>
    <t>Mount for down-conversion crystal</t>
  </si>
  <si>
    <t>KM100</t>
  </si>
  <si>
    <t>Linear polarizer</t>
  </si>
  <si>
    <t>LPNIRE100-B</t>
  </si>
  <si>
    <t>rotation stage for linear polarizer</t>
  </si>
  <si>
    <t>base</t>
  </si>
  <si>
    <t>BA1</t>
  </si>
  <si>
    <t>2" post</t>
  </si>
  <si>
    <t>TR2</t>
  </si>
  <si>
    <t>2" post holder</t>
  </si>
  <si>
    <t>PH2</t>
  </si>
  <si>
    <t>Laser Safety glasses</t>
  </si>
  <si>
    <t>lasershields.com</t>
  </si>
  <si>
    <t>the YLW filter eliminates the strong blue pump, but allows you to see the 810nm alignment laser. To eliminate that as well, get filter CYN</t>
  </si>
  <si>
    <t>Filter: YLW</t>
  </si>
  <si>
    <t>Alignment Laser</t>
  </si>
  <si>
    <t>808nm laser diode module</t>
  </si>
  <si>
    <t>10mW, runs on  a few VDC</t>
  </si>
  <si>
    <t>again, these suppliers come and go. You can find an 808nm laser module for just a few 10's of $'s</t>
  </si>
  <si>
    <t>3V DC power supply</t>
  </si>
  <si>
    <t>adapter</t>
  </si>
  <si>
    <t>adapter for laser</t>
  </si>
  <si>
    <t>AD12F</t>
  </si>
  <si>
    <t>The exact adapter you need will depend on your laser module</t>
  </si>
  <si>
    <t>fiber coupling lens</t>
  </si>
  <si>
    <t>FC connector fiber coupling lens</t>
  </si>
  <si>
    <t>F220FC-780</t>
  </si>
  <si>
    <t>mount</t>
  </si>
  <si>
    <t>Kinematic mount</t>
  </si>
  <si>
    <t>KC1-T</t>
  </si>
  <si>
    <t>adapter for coupling lens</t>
  </si>
  <si>
    <t>AD11F</t>
  </si>
  <si>
    <t>cage rods</t>
  </si>
  <si>
    <t>Cage assembly rod - 3" (4 pak)</t>
  </si>
  <si>
    <t>ER3-P4</t>
  </si>
  <si>
    <t>plate</t>
  </si>
  <si>
    <t>Threaded Cage Plate</t>
  </si>
  <si>
    <t>CP02</t>
  </si>
  <si>
    <t>lens tube</t>
  </si>
  <si>
    <t>Lens Tube 1"</t>
  </si>
  <si>
    <t>SM1L05</t>
  </si>
  <si>
    <t>Fiber-Coupled Detectors (4-channel)</t>
  </si>
  <si>
    <t>Lens</t>
  </si>
  <si>
    <t>11mm fl, 780 nm, fiber-coupled lens</t>
  </si>
  <si>
    <t>lens adapter</t>
  </si>
  <si>
    <t>ad11f</t>
  </si>
  <si>
    <t>1" mount for fiber lens</t>
  </si>
  <si>
    <t>kinematic mount</t>
  </si>
  <si>
    <t>KM100T</t>
  </si>
  <si>
    <t>FC/PC to FC/PC Dual L-Bracket Mating Sleeve, Wide Key</t>
  </si>
  <si>
    <t>for swapping with alignment laser</t>
  </si>
  <si>
    <t>ADAFCB2</t>
  </si>
  <si>
    <t>irises for defining downconversion beams</t>
  </si>
  <si>
    <t>Optical Filters (4-channel)</t>
  </si>
  <si>
    <t>SM1 lens tube, 1"</t>
  </si>
  <si>
    <t>SM1L10</t>
  </si>
  <si>
    <t>Cage assembly rod - 4" (4 pack)</t>
  </si>
  <si>
    <t>ER4-p4</t>
  </si>
  <si>
    <t>RG780 filter</t>
  </si>
  <si>
    <t>780 nm longpass filter in filtering unit</t>
  </si>
  <si>
    <t>FGL780</t>
  </si>
  <si>
    <t>retaining ring</t>
  </si>
  <si>
    <t>For holding filters</t>
  </si>
  <si>
    <t>SM1RR</t>
  </si>
  <si>
    <t xml:space="preserve">Grangier Experiment </t>
  </si>
  <si>
    <t>Polarizing beamsplitter</t>
  </si>
  <si>
    <t xml:space="preserve"> use with half-waveplate to make adjustable beamsplitter</t>
  </si>
  <si>
    <t>PBS122</t>
  </si>
  <si>
    <t>Polarizing beam splitter mount</t>
  </si>
  <si>
    <t>KM100PM</t>
  </si>
  <si>
    <t>Clamping arm for polarizing beam splitter mount</t>
  </si>
  <si>
    <t>PM3</t>
  </si>
  <si>
    <t>Down conversion half-wave plate</t>
  </si>
  <si>
    <t>WPA03-H-810</t>
  </si>
  <si>
    <t>rotation stage for half-wave plate</t>
  </si>
  <si>
    <t>finished to here</t>
  </si>
  <si>
    <t>Single-Photon Interference</t>
  </si>
  <si>
    <t>Beam Displacing Polarizers</t>
  </si>
  <si>
    <t>4 mm beam displacement</t>
  </si>
  <si>
    <t>BD40</t>
  </si>
  <si>
    <t>(need 3, have one from Grangier)</t>
  </si>
  <si>
    <t>beamdisplacing prism mounts</t>
  </si>
  <si>
    <t>thorlabs</t>
  </si>
  <si>
    <t>km100</t>
  </si>
  <si>
    <t>Stepper motor and controller</t>
  </si>
  <si>
    <t>stepper motor</t>
  </si>
  <si>
    <t>z806</t>
  </si>
  <si>
    <t>cable</t>
  </si>
  <si>
    <t>steepper controller</t>
  </si>
  <si>
    <t>kdc101</t>
  </si>
  <si>
    <t>power supply</t>
  </si>
  <si>
    <t>kps101</t>
  </si>
  <si>
    <t xml:space="preserve">Hardy/Bell </t>
  </si>
  <si>
    <t>Down-conversion crystals (double crystal)</t>
  </si>
  <si>
    <t>Paired BBO (2pcs) for photon entanglement, size 5x5x0.5 mm(each), cut
for Type I PDC pumped by 405nm with the external half opening angle of 3
deg, theta=29.3deg., AR coated at 810/405 nm, mounted back-to-back with one
crystal rotated by 90 degree about axis normal to incident face in an 1"
anodized Al holder</t>
  </si>
  <si>
    <t>PABBO5050-405(I)-HA3</t>
  </si>
  <si>
    <t>0.5mm BBO crystal</t>
  </si>
  <si>
    <t>x-cut 10x10x0.5 mm quartz substrate polished on 2 sides NOTE: for better results, replace this with thin BBO (optional equipment, below)</t>
  </si>
  <si>
    <t>NCBBO5050-405(I)-HA3</t>
  </si>
  <si>
    <t>rochon polarizer</t>
  </si>
  <si>
    <t>RPB0110</t>
  </si>
  <si>
    <t>polarizer mounts</t>
  </si>
  <si>
    <t xml:space="preserve"> and phase plate mount</t>
  </si>
  <si>
    <t>crystal mount</t>
  </si>
  <si>
    <t>Quantum State Measurement</t>
  </si>
  <si>
    <t>Quarter-wave plates</t>
  </si>
  <si>
    <t>WPA03-Q-810</t>
  </si>
  <si>
    <t>rotation stage for quarter-wave plates</t>
  </si>
  <si>
    <t>Tools</t>
  </si>
  <si>
    <t>spanner wrench</t>
  </si>
  <si>
    <t>for Aspheric optics</t>
  </si>
  <si>
    <t>SPW301</t>
  </si>
  <si>
    <t>For SM1 lens tubes</t>
  </si>
  <si>
    <t>SPW602</t>
  </si>
  <si>
    <t>For fiber coupling lens focus adjustment</t>
  </si>
  <si>
    <t>SPW909</t>
  </si>
  <si>
    <t>fiber microscope</t>
  </si>
  <si>
    <t>cleaning fibers</t>
  </si>
  <si>
    <t>fs201</t>
  </si>
  <si>
    <t>fiber cleaner</t>
  </si>
  <si>
    <t>Cleans fiber tips</t>
  </si>
  <si>
    <t>fcc-7020</t>
  </si>
  <si>
    <t>SUB-TOTAL</t>
  </si>
  <si>
    <t>This cost includes the Digikey detectors, not the ALPhA detectors</t>
  </si>
  <si>
    <t>Optional Equipment</t>
  </si>
  <si>
    <t>CCD Camera</t>
  </si>
  <si>
    <t>maxmax.com</t>
  </si>
  <si>
    <t>usb camera, IR sensitive</t>
  </si>
  <si>
    <t>XNiteUSB2S-M</t>
  </si>
  <si>
    <t>very useful for doing alignment. It lets you see the 800 nm alignment laser on your computer monitor</t>
  </si>
  <si>
    <t>TAC</t>
  </si>
  <si>
    <t>Ortec</t>
  </si>
  <si>
    <t>Time-to-Amplitude Converter for observing timing of photon pairs (NOTE: you'll also need a NIM crate to plug this into--most labs have one lying around somewhere)</t>
  </si>
  <si>
    <t>This is pretty old-school, you'll also need an MCA</t>
  </si>
  <si>
    <t>TDC</t>
  </si>
  <si>
    <t>s-fifteen.com</t>
  </si>
  <si>
    <t>time-to digital converter</t>
  </si>
  <si>
    <t>TDC1</t>
  </si>
  <si>
    <r>
      <t xml:space="preserve">Only $1,500, but also only 2ns resolution. </t>
    </r>
    <r>
      <rPr>
        <b/>
        <sz val="11"/>
        <color theme="1"/>
        <rFont val="Arial"/>
        <family val="2"/>
      </rPr>
      <t>I've never used this</t>
    </r>
    <r>
      <rPr>
        <sz val="11"/>
        <color theme="1"/>
        <rFont val="Arial"/>
        <family val="2"/>
      </rPr>
      <t>, but it should work if all you want to do is show that photon pairs come at the same time. You could also use this as your coincidence counter.</t>
    </r>
  </si>
  <si>
    <t>Green LED safe-lights</t>
  </si>
  <si>
    <t>TOTAL</t>
  </si>
  <si>
    <t>Photon Counting Components</t>
  </si>
  <si>
    <t>Purchase from ALPhA. We expect the cost to be around. This is the estimated cost. I am not sure what the actual cost will be yet. If the purchase were made from digikey, the cost would be $11320.04 for the SPCM-AQRH-50-FC but would not be shipped until 2/2023.</t>
  </si>
  <si>
    <t>mouser.com</t>
  </si>
  <si>
    <t>P0059</t>
  </si>
  <si>
    <t>This unit has an 8 ns coincidence window, so you get less background and lower g(2) values. But you have to install the software (available from my website) and build a box to get the signals in. The academic cost is $410 from terasic.com (part#DE2-115) but the lead time is very far out so I am checking on that.</t>
  </si>
  <si>
    <t>Purchased</t>
  </si>
  <si>
    <t>Total</t>
  </si>
  <si>
    <t>Down Conversion components</t>
  </si>
  <si>
    <t>ebay.com or amazon.com</t>
  </si>
  <si>
    <t>You can get 500mW (which is A LOT of power--turn the power down to 100 mW or so) laser modules for &lt; $100, just do a web search. Sometimes sold as laser engravers.</t>
  </si>
  <si>
    <t>Mount for violet half-wave plate and polarizer</t>
  </si>
  <si>
    <t>Pedestal base</t>
  </si>
  <si>
    <t>pedestal base</t>
  </si>
  <si>
    <t>BE1</t>
  </si>
  <si>
    <t>These are more expensive and could be replaced by the base above if needed.</t>
  </si>
  <si>
    <t>Clamping fork</t>
  </si>
  <si>
    <t>clamping fork</t>
  </si>
  <si>
    <t>CF175</t>
  </si>
  <si>
    <t>Alignment Laser components</t>
  </si>
  <si>
    <t>CP33</t>
  </si>
  <si>
    <t>above</t>
  </si>
  <si>
    <t>Fiber-Coupled Detectors (4-channel) components</t>
  </si>
  <si>
    <t>Optical Filters (4-channel) components</t>
  </si>
  <si>
    <t>Grangier Experiment components</t>
  </si>
  <si>
    <t>Hardy/Bell</t>
  </si>
  <si>
    <t>Final</t>
  </si>
  <si>
    <t>Alpha</t>
  </si>
  <si>
    <t>BYU</t>
  </si>
  <si>
    <t>Total cost</t>
  </si>
  <si>
    <t>BYU College</t>
  </si>
  <si>
    <t>Matching funds</t>
  </si>
  <si>
    <t>BYU me</t>
  </si>
  <si>
    <t>College</t>
  </si>
  <si>
    <t>My budget</t>
  </si>
  <si>
    <t>Set of 4 Photon counters (Approx. price)</t>
  </si>
  <si>
    <t>ALPhA Single Photon Detector Initiative</t>
  </si>
  <si>
    <t>5V 3A power supplies for photon counters</t>
  </si>
  <si>
    <t>fiber patch cable-1MM 62.5 miccron, duplex FC to FC</t>
  </si>
  <si>
    <t>DE2-115 FPGA coincidence unit with educational discount (8 ns coincidence window)</t>
  </si>
  <si>
    <t>Terasic or mouser.com</t>
  </si>
  <si>
    <t>FPGA with 8 ns coincidence window</t>
  </si>
  <si>
    <t>fibertronics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</si>
</sst>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font>
      <sz val="11"/>
      <color theme="1"/>
      <name val="Calibri"/>
      <family val="2"/>
      <scheme val="minor"/>
    </font>
    <font>
      <sz val="10"/>
      <name val="Arial"/>
      <family val="2"/>
    </font>
    <font>
      <b/>
      <u/>
      <sz val="10"/>
      <name val="Arial"/>
      <family val="2"/>
    </font>
    <font>
      <sz val="10"/>
      <color theme="1"/>
      <name val="Arial"/>
      <family val="2"/>
    </font>
    <font>
      <b/>
      <u/>
      <sz val="10"/>
      <color theme="1"/>
      <name val="Arial"/>
      <family val="2"/>
    </font>
    <font>
      <sz val="10"/>
      <color rgb="FF000000"/>
      <name val="Arial"/>
      <family val="2"/>
    </font>
    <font>
      <sz val="9"/>
      <color rgb="FF000000"/>
      <name val="Arial"/>
      <family val="2"/>
    </font>
    <font>
      <b/>
      <sz val="10"/>
      <name val="Arial"/>
      <family val="2"/>
    </font>
    <font>
      <b/>
      <sz val="10"/>
      <color theme="1"/>
      <name val="Arial"/>
      <family val="2"/>
    </font>
    <font>
      <sz val="11"/>
      <color theme="1"/>
      <name val="Arial"/>
      <family val="2"/>
    </font>
    <font>
      <b/>
      <u/>
      <sz val="11"/>
      <color theme="1"/>
      <name val="Arial"/>
      <family val="2"/>
    </font>
    <font>
      <b/>
      <sz val="11"/>
      <color theme="1"/>
      <name val="Arial"/>
      <family val="2"/>
    </font>
    <font>
      <u/>
      <sz val="11"/>
      <color theme="10"/>
      <name val="Calibri"/>
      <family val="2"/>
      <scheme val="minor"/>
    </font>
    <font>
      <b/>
      <sz val="8"/>
      <color rgb="FF000000"/>
      <name val="Verdana"/>
      <family val="2"/>
    </font>
    <font>
      <sz val="12"/>
      <color rgb="FF333333"/>
      <name val="Helvetica Neue"/>
      <family val="2"/>
    </font>
    <font>
      <b/>
      <sz val="16"/>
      <color rgb="FF555555"/>
      <name val="Arial"/>
      <family val="2"/>
    </font>
    <font>
      <sz val="14"/>
      <color rgb="FF505050"/>
      <name val="Arial"/>
      <family val="2"/>
    </font>
    <font>
      <sz val="10"/>
      <color rgb="FF222222"/>
      <name val="Arial"/>
      <family val="2"/>
    </font>
    <font>
      <sz val="10"/>
      <color rgb="FF505050"/>
      <name val="Arial"/>
      <family val="2"/>
    </font>
    <font>
      <sz val="9"/>
      <color rgb="FF333333"/>
      <name val="Arial"/>
      <family val="2"/>
    </font>
    <font>
      <b/>
      <u/>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166">
    <xf numFmtId="0" fontId="0" fillId="0" borderId="0" xfId="0"/>
    <xf numFmtId="0" fontId="3" fillId="0" borderId="1" xfId="0" applyFont="1" applyBorder="1" applyAlignment="1">
      <alignment wrapText="1"/>
    </xf>
    <xf numFmtId="0" fontId="1" fillId="0" borderId="1" xfId="0" applyFont="1" applyBorder="1" applyAlignment="1">
      <alignment horizontal="left" wrapText="1"/>
    </xf>
    <xf numFmtId="0" fontId="3" fillId="0" borderId="1" xfId="0" applyFont="1" applyBorder="1" applyAlignment="1">
      <alignment horizontal="left" wrapText="1"/>
    </xf>
    <xf numFmtId="0" fontId="3" fillId="0" borderId="1" xfId="0" applyNumberFormat="1" applyFont="1" applyBorder="1" applyAlignment="1">
      <alignment horizontal="right" wrapText="1"/>
    </xf>
    <xf numFmtId="0" fontId="1" fillId="0" borderId="1" xfId="0" applyFont="1" applyBorder="1" applyAlignment="1">
      <alignment horizontal="left"/>
    </xf>
    <xf numFmtId="1" fontId="3" fillId="0" borderId="1" xfId="0" applyNumberFormat="1" applyFont="1" applyBorder="1" applyAlignment="1">
      <alignment horizontal="right" wrapText="1"/>
    </xf>
    <xf numFmtId="0" fontId="4" fillId="0" borderId="1" xfId="0" applyFont="1" applyBorder="1" applyAlignment="1">
      <alignment horizontal="center" wrapText="1"/>
    </xf>
    <xf numFmtId="0" fontId="1" fillId="0" borderId="1" xfId="0" applyFont="1" applyBorder="1" applyAlignment="1">
      <alignment horizontal="left" vertical="center"/>
    </xf>
    <xf numFmtId="0" fontId="1" fillId="0" borderId="1" xfId="0" applyFont="1" applyBorder="1" applyAlignment="1">
      <alignment vertical="center"/>
    </xf>
    <xf numFmtId="0" fontId="1" fillId="0" borderId="1" xfId="0" applyFont="1" applyBorder="1" applyAlignment="1">
      <alignment horizontal="left" vertical="center" wrapText="1"/>
    </xf>
    <xf numFmtId="0" fontId="3" fillId="0" borderId="1" xfId="0" applyNumberFormat="1" applyFont="1" applyBorder="1" applyAlignment="1">
      <alignment horizontal="right" vertical="center"/>
    </xf>
    <xf numFmtId="0" fontId="1" fillId="0" borderId="1" xfId="0" applyFont="1" applyBorder="1" applyAlignment="1">
      <alignmen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1" xfId="0" applyFont="1" applyBorder="1" applyAlignment="1">
      <alignment horizontal="center"/>
    </xf>
    <xf numFmtId="0" fontId="3" fillId="0" borderId="1" xfId="0" applyFont="1" applyBorder="1" applyAlignment="1">
      <alignment horizontal="left"/>
    </xf>
    <xf numFmtId="0" fontId="3" fillId="0" borderId="1" xfId="0" applyFont="1" applyBorder="1" applyAlignment="1"/>
    <xf numFmtId="0" fontId="3" fillId="0" borderId="1" xfId="0" applyNumberFormat="1" applyFont="1" applyBorder="1" applyAlignment="1">
      <alignment horizontal="right"/>
    </xf>
    <xf numFmtId="0" fontId="3" fillId="0" borderId="1" xfId="0" applyFont="1" applyBorder="1"/>
    <xf numFmtId="0" fontId="3" fillId="0" borderId="1" xfId="0"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2" fillId="0" borderId="1" xfId="0" applyFont="1" applyBorder="1" applyAlignment="1">
      <alignment horizontal="center" vertical="center"/>
    </xf>
    <xf numFmtId="0" fontId="3" fillId="0" borderId="1" xfId="0" applyFont="1" applyFill="1" applyBorder="1" applyAlignment="1">
      <alignment wrapText="1"/>
    </xf>
    <xf numFmtId="1" fontId="3" fillId="0" borderId="1" xfId="0" applyNumberFormat="1" applyFont="1" applyBorder="1" applyAlignment="1">
      <alignment horizontal="right" vertical="center"/>
    </xf>
    <xf numFmtId="0" fontId="6" fillId="0" borderId="1" xfId="0" applyFont="1" applyBorder="1"/>
    <xf numFmtId="0" fontId="1" fillId="0" borderId="1" xfId="0" applyFont="1" applyBorder="1" applyAlignment="1"/>
    <xf numFmtId="1" fontId="3" fillId="0" borderId="1" xfId="0" applyNumberFormat="1" applyFont="1" applyBorder="1" applyAlignment="1">
      <alignment horizontal="right"/>
    </xf>
    <xf numFmtId="0" fontId="1" fillId="0" borderId="1" xfId="0" applyFont="1" applyBorder="1" applyAlignment="1">
      <alignment horizontal="center"/>
    </xf>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9" fillId="0" borderId="1" xfId="0" applyFont="1" applyBorder="1" applyAlignment="1">
      <alignment horizontal="center" vertical="center"/>
    </xf>
    <xf numFmtId="1" fontId="1" fillId="0" borderId="1" xfId="0" applyNumberFormat="1" applyFont="1" applyBorder="1" applyAlignment="1">
      <alignment horizontal="right" vertical="center"/>
    </xf>
    <xf numFmtId="0" fontId="9" fillId="0" borderId="1" xfId="0" applyFont="1" applyBorder="1" applyAlignment="1">
      <alignment wrapText="1"/>
    </xf>
    <xf numFmtId="0" fontId="1" fillId="0" borderId="1" xfId="0" applyFont="1" applyBorder="1" applyAlignment="1">
      <alignment horizontal="left" vertical="top" wrapText="1"/>
    </xf>
    <xf numFmtId="1" fontId="3" fillId="0" borderId="1" xfId="0" applyNumberFormat="1" applyFont="1" applyBorder="1" applyAlignment="1">
      <alignment wrapText="1"/>
    </xf>
    <xf numFmtId="1" fontId="3" fillId="0" borderId="1" xfId="0" applyNumberFormat="1" applyFont="1" applyBorder="1" applyAlignment="1">
      <alignment vertical="center"/>
    </xf>
    <xf numFmtId="1" fontId="1" fillId="0" borderId="1" xfId="0" applyNumberFormat="1" applyFont="1" applyBorder="1" applyAlignment="1">
      <alignment vertical="center"/>
    </xf>
    <xf numFmtId="1" fontId="3" fillId="0" borderId="1" xfId="0" applyNumberFormat="1" applyFont="1" applyFill="1" applyBorder="1" applyAlignment="1">
      <alignment wrapText="1"/>
    </xf>
    <xf numFmtId="0" fontId="9" fillId="0" borderId="1" xfId="0" applyFont="1" applyBorder="1" applyAlignment="1">
      <alignment vertical="center"/>
    </xf>
    <xf numFmtId="0" fontId="5" fillId="0" borderId="0" xfId="0" applyFont="1"/>
    <xf numFmtId="0" fontId="10" fillId="0" borderId="1" xfId="0" applyFont="1" applyBorder="1" applyAlignment="1">
      <alignment horizontal="center"/>
    </xf>
    <xf numFmtId="0" fontId="9" fillId="0" borderId="1" xfId="0" applyFont="1" applyBorder="1"/>
    <xf numFmtId="0" fontId="9" fillId="0" borderId="1" xfId="0" applyFont="1" applyBorder="1" applyAlignment="1">
      <alignment horizontal="left"/>
    </xf>
    <xf numFmtId="0" fontId="9" fillId="0" borderId="1" xfId="0" applyFont="1" applyBorder="1" applyAlignment="1"/>
    <xf numFmtId="0" fontId="9" fillId="0" borderId="1" xfId="0" applyNumberFormat="1" applyFont="1" applyBorder="1" applyAlignment="1">
      <alignment horizontal="right"/>
    </xf>
    <xf numFmtId="1" fontId="9" fillId="0" borderId="1" xfId="0" applyNumberFormat="1" applyFont="1" applyBorder="1"/>
    <xf numFmtId="1" fontId="9" fillId="0" borderId="1" xfId="0" applyNumberFormat="1" applyFont="1" applyBorder="1" applyAlignment="1">
      <alignment wrapText="1"/>
    </xf>
    <xf numFmtId="0" fontId="11" fillId="0" borderId="1" xfId="0" applyFont="1" applyBorder="1"/>
    <xf numFmtId="0" fontId="1" fillId="0" borderId="1" xfId="0" applyFont="1" applyBorder="1" applyAlignment="1">
      <alignment vertical="center" wrapText="1"/>
    </xf>
    <xf numFmtId="1" fontId="8" fillId="0" borderId="1" xfId="0" applyNumberFormat="1" applyFont="1" applyBorder="1" applyAlignment="1">
      <alignment horizontal="right"/>
    </xf>
    <xf numFmtId="0" fontId="1" fillId="0" borderId="1" xfId="0" applyFont="1" applyBorder="1" applyAlignment="1">
      <alignment wrapText="1"/>
    </xf>
    <xf numFmtId="0" fontId="5" fillId="0" borderId="1" xfId="0" applyFont="1" applyBorder="1" applyAlignment="1">
      <alignment vertical="center" wrapText="1"/>
    </xf>
    <xf numFmtId="0" fontId="3" fillId="0" borderId="2" xfId="0" applyFont="1" applyBorder="1" applyAlignment="1">
      <alignment wrapText="1"/>
    </xf>
    <xf numFmtId="1" fontId="11" fillId="0" borderId="1" xfId="0" applyNumberFormat="1" applyFont="1" applyBorder="1" applyAlignment="1">
      <alignment horizontal="right"/>
    </xf>
    <xf numFmtId="0" fontId="9" fillId="0" borderId="2" xfId="0" applyFont="1" applyBorder="1"/>
    <xf numFmtId="0" fontId="9" fillId="0" borderId="2" xfId="0" applyFont="1" applyBorder="1" applyAlignment="1">
      <alignment horizontal="left"/>
    </xf>
    <xf numFmtId="0" fontId="9" fillId="0" borderId="2" xfId="0" applyFont="1" applyBorder="1" applyAlignment="1"/>
    <xf numFmtId="0" fontId="9" fillId="0" borderId="2" xfId="0" applyNumberFormat="1" applyFont="1" applyBorder="1" applyAlignment="1">
      <alignment horizontal="right"/>
    </xf>
    <xf numFmtId="0" fontId="11" fillId="0" borderId="3" xfId="0" applyFont="1" applyBorder="1" applyAlignment="1">
      <alignment wrapText="1"/>
    </xf>
    <xf numFmtId="0" fontId="11" fillId="0" borderId="3" xfId="0" applyFont="1" applyBorder="1" applyAlignment="1">
      <alignment horizontal="left" wrapText="1"/>
    </xf>
    <xf numFmtId="0" fontId="11" fillId="0" borderId="3" xfId="0" applyFont="1" applyFill="1" applyBorder="1" applyAlignment="1">
      <alignment horizontal="left" wrapText="1"/>
    </xf>
    <xf numFmtId="0" fontId="11" fillId="0" borderId="3" xfId="0" applyNumberFormat="1" applyFont="1" applyFill="1" applyBorder="1" applyAlignment="1">
      <alignment horizontal="right" wrapText="1"/>
    </xf>
    <xf numFmtId="0" fontId="5" fillId="0" borderId="1" xfId="0" applyFont="1" applyBorder="1"/>
    <xf numFmtId="0" fontId="3" fillId="0" borderId="4" xfId="0" applyFont="1" applyBorder="1" applyAlignment="1"/>
    <xf numFmtId="0" fontId="12" fillId="0" borderId="0" xfId="1"/>
    <xf numFmtId="0" fontId="13" fillId="0" borderId="0" xfId="0" applyFont="1" applyAlignment="1">
      <alignment vertical="center" wrapText="1"/>
    </xf>
    <xf numFmtId="0" fontId="14" fillId="0" borderId="0" xfId="0" applyFont="1"/>
    <xf numFmtId="1" fontId="3" fillId="0" borderId="1" xfId="0" applyNumberFormat="1" applyFont="1" applyFill="1" applyBorder="1" applyAlignment="1">
      <alignment horizontal="right" wrapText="1"/>
    </xf>
    <xf numFmtId="0" fontId="9" fillId="0" borderId="1" xfId="0" applyFont="1" applyFill="1" applyBorder="1" applyAlignment="1">
      <alignment wrapText="1"/>
    </xf>
    <xf numFmtId="0" fontId="15" fillId="0" borderId="0" xfId="0" applyFont="1"/>
    <xf numFmtId="1" fontId="9" fillId="0" borderId="1" xfId="0" applyNumberFormat="1" applyFont="1" applyBorder="1" applyAlignment="1">
      <alignment horizontal="right"/>
    </xf>
    <xf numFmtId="0" fontId="16" fillId="0" borderId="0" xfId="0" applyFont="1"/>
    <xf numFmtId="0" fontId="5" fillId="0" borderId="1" xfId="0" applyFont="1" applyBorder="1" applyAlignment="1">
      <alignment wrapText="1"/>
    </xf>
    <xf numFmtId="0" fontId="5" fillId="0" borderId="5" xfId="0" applyFont="1" applyBorder="1" applyAlignment="1">
      <alignment horizontal="left" wrapText="1"/>
    </xf>
    <xf numFmtId="0" fontId="5" fillId="0" borderId="5" xfId="0" applyFont="1" applyBorder="1" applyAlignment="1">
      <alignment wrapText="1"/>
    </xf>
    <xf numFmtId="1" fontId="5" fillId="0" borderId="5" xfId="0" applyNumberFormat="1" applyFont="1" applyBorder="1" applyAlignment="1">
      <alignment wrapText="1"/>
    </xf>
    <xf numFmtId="0" fontId="9" fillId="0" borderId="2" xfId="0" applyFont="1" applyBorder="1" applyAlignment="1">
      <alignment wrapText="1"/>
    </xf>
    <xf numFmtId="164" fontId="3" fillId="0" borderId="1" xfId="0"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0" fontId="9" fillId="0" borderId="1" xfId="0" applyFont="1" applyBorder="1" applyAlignment="1">
      <alignment vertical="center" wrapText="1"/>
    </xf>
    <xf numFmtId="164" fontId="9" fillId="0" borderId="1" xfId="0" applyNumberFormat="1" applyFont="1" applyBorder="1" applyAlignment="1">
      <alignment horizontal="center" wrapText="1"/>
    </xf>
    <xf numFmtId="164" fontId="3" fillId="0" borderId="1" xfId="0" applyNumberFormat="1" applyFont="1" applyBorder="1" applyAlignment="1">
      <alignment horizontal="center" wrapText="1"/>
    </xf>
    <xf numFmtId="164" fontId="1" fillId="0" borderId="1" xfId="0" applyNumberFormat="1" applyFont="1" applyBorder="1" applyAlignment="1">
      <alignment horizontal="center" vertical="center" wrapText="1"/>
    </xf>
    <xf numFmtId="0" fontId="0" fillId="0" borderId="0" xfId="0" applyAlignment="1">
      <alignment wrapText="1"/>
    </xf>
    <xf numFmtId="0" fontId="3" fillId="0" borderId="4" xfId="0" applyFont="1" applyBorder="1" applyAlignment="1">
      <alignment wrapText="1"/>
    </xf>
    <xf numFmtId="0" fontId="17" fillId="0" borderId="0" xfId="0" applyFont="1"/>
    <xf numFmtId="0" fontId="18" fillId="0" borderId="0" xfId="0" applyFont="1"/>
    <xf numFmtId="0" fontId="12" fillId="0" borderId="1" xfId="1" applyBorder="1" applyAlignment="1">
      <alignment horizontal="left"/>
    </xf>
    <xf numFmtId="0" fontId="13" fillId="0" borderId="0" xfId="0" applyFont="1" applyAlignment="1">
      <alignment wrapText="1"/>
    </xf>
    <xf numFmtId="0" fontId="19" fillId="0" borderId="0" xfId="0" applyFont="1"/>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12" fillId="0" borderId="1" xfId="1" applyBorder="1" applyAlignment="1">
      <alignment horizontal="left" vertical="top"/>
    </xf>
    <xf numFmtId="0" fontId="1" fillId="0" borderId="1" xfId="0" applyFont="1" applyBorder="1" applyAlignment="1">
      <alignment horizontal="left" vertical="top"/>
    </xf>
    <xf numFmtId="0" fontId="3" fillId="0" borderId="1" xfId="0" applyNumberFormat="1" applyFont="1" applyBorder="1" applyAlignment="1">
      <alignment horizontal="left" vertical="top"/>
    </xf>
    <xf numFmtId="0" fontId="9" fillId="0" borderId="1" xfId="0" applyFont="1" applyBorder="1" applyAlignment="1">
      <alignment horizontal="left" vertical="top" wrapText="1"/>
    </xf>
    <xf numFmtId="0" fontId="3" fillId="0" borderId="4" xfId="0" applyFont="1" applyBorder="1"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2" fontId="3" fillId="0" borderId="1" xfId="0" applyNumberFormat="1" applyFont="1" applyBorder="1" applyAlignment="1">
      <alignment horizontal="left" vertical="top" wrapText="1"/>
    </xf>
    <xf numFmtId="2" fontId="3" fillId="0" borderId="1" xfId="0" applyNumberFormat="1" applyFont="1" applyBorder="1" applyAlignment="1">
      <alignment horizontal="left" vertical="top"/>
    </xf>
    <xf numFmtId="2" fontId="3" fillId="0" borderId="1" xfId="0" applyNumberFormat="1" applyFont="1" applyBorder="1" applyAlignment="1">
      <alignment horizontal="right" vertical="center"/>
    </xf>
    <xf numFmtId="2" fontId="3" fillId="0" borderId="1" xfId="0" applyNumberFormat="1" applyFont="1" applyBorder="1" applyAlignment="1">
      <alignment horizontal="right"/>
    </xf>
    <xf numFmtId="2" fontId="3" fillId="0" borderId="1" xfId="0" applyNumberFormat="1" applyFont="1" applyBorder="1" applyAlignment="1">
      <alignment vertical="center"/>
    </xf>
    <xf numFmtId="2" fontId="3" fillId="0" borderId="1" xfId="0" applyNumberFormat="1" applyFont="1" applyBorder="1" applyAlignment="1">
      <alignment horizontal="right" wrapText="1"/>
    </xf>
    <xf numFmtId="2" fontId="0" fillId="0" borderId="0" xfId="0" applyNumberFormat="1"/>
    <xf numFmtId="2" fontId="9" fillId="0" borderId="2" xfId="0" applyNumberFormat="1" applyFont="1" applyBorder="1" applyAlignment="1">
      <alignment horizontal="right"/>
    </xf>
    <xf numFmtId="2" fontId="3" fillId="0" borderId="1" xfId="0" applyNumberFormat="1" applyFont="1" applyBorder="1" applyAlignment="1">
      <alignment wrapText="1"/>
    </xf>
    <xf numFmtId="0" fontId="3" fillId="2" borderId="1" xfId="0" applyFont="1" applyFill="1" applyBorder="1" applyAlignment="1">
      <alignment wrapText="1"/>
    </xf>
    <xf numFmtId="0" fontId="3" fillId="2" borderId="1" xfId="0" applyFont="1" applyFill="1" applyBorder="1" applyAlignment="1">
      <alignment horizontal="left" wrapText="1"/>
    </xf>
    <xf numFmtId="0" fontId="3" fillId="2" borderId="1" xfId="0" applyNumberFormat="1" applyFont="1" applyFill="1" applyBorder="1" applyAlignment="1">
      <alignment horizontal="right" wrapText="1"/>
    </xf>
    <xf numFmtId="2" fontId="3" fillId="2" borderId="1" xfId="0" applyNumberFormat="1" applyFont="1" applyFill="1" applyBorder="1" applyAlignment="1">
      <alignment horizontal="right" wrapText="1"/>
    </xf>
    <xf numFmtId="0" fontId="3" fillId="0" borderId="1" xfId="0" applyNumberFormat="1" applyFont="1" applyBorder="1" applyAlignment="1">
      <alignment horizontal="center" vertical="center"/>
    </xf>
    <xf numFmtId="0" fontId="2" fillId="0" borderId="1" xfId="0" applyFont="1" applyFill="1" applyBorder="1" applyAlignment="1">
      <alignment horizontal="center" vertical="center"/>
    </xf>
    <xf numFmtId="0" fontId="0" fillId="0" borderId="0" xfId="0" applyAlignment="1">
      <alignment vertical="top"/>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3" fillId="3" borderId="1" xfId="0" applyFont="1" applyFill="1" applyBorder="1" applyAlignment="1">
      <alignment wrapText="1"/>
    </xf>
    <xf numFmtId="2" fontId="9" fillId="0" borderId="1" xfId="0" applyNumberFormat="1" applyFont="1" applyBorder="1"/>
    <xf numFmtId="2" fontId="9" fillId="0" borderId="1" xfId="0" applyNumberFormat="1" applyFont="1" applyBorder="1" applyAlignment="1">
      <alignment horizontal="center" vertical="center"/>
    </xf>
    <xf numFmtId="2" fontId="7" fillId="0" borderId="1" xfId="0" applyNumberFormat="1" applyFont="1" applyBorder="1" applyAlignment="1">
      <alignment horizontal="center" vertical="center"/>
    </xf>
    <xf numFmtId="2" fontId="1" fillId="0" borderId="1" xfId="0" applyNumberFormat="1" applyFont="1" applyBorder="1" applyAlignment="1">
      <alignment horizontal="right" vertical="center"/>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1" fillId="4" borderId="1" xfId="0" applyFont="1" applyFill="1" applyBorder="1" applyAlignment="1">
      <alignment horizontal="left" vertical="top"/>
    </xf>
    <xf numFmtId="0" fontId="3" fillId="4" borderId="1" xfId="0" applyFont="1" applyFill="1" applyBorder="1" applyAlignment="1">
      <alignment wrapText="1"/>
    </xf>
    <xf numFmtId="0" fontId="5" fillId="4" borderId="1" xfId="0" applyFont="1" applyFill="1" applyBorder="1" applyAlignment="1">
      <alignment wrapText="1"/>
    </xf>
    <xf numFmtId="0" fontId="1" fillId="4" borderId="1" xfId="0" applyFont="1" applyFill="1" applyBorder="1" applyAlignment="1"/>
    <xf numFmtId="0" fontId="1" fillId="4" borderId="1" xfId="0" applyFont="1" applyFill="1" applyBorder="1" applyAlignment="1">
      <alignment vertical="center"/>
    </xf>
    <xf numFmtId="0" fontId="3" fillId="4" borderId="1" xfId="0" applyFont="1" applyFill="1" applyBorder="1" applyAlignment="1"/>
    <xf numFmtId="0" fontId="1" fillId="4" borderId="1" xfId="0" applyFont="1" applyFill="1" applyBorder="1" applyAlignment="1">
      <alignment horizontal="left" vertical="center"/>
    </xf>
    <xf numFmtId="0" fontId="1" fillId="4" borderId="1" xfId="0" applyFont="1" applyFill="1" applyBorder="1" applyAlignment="1">
      <alignment horizontal="left"/>
    </xf>
    <xf numFmtId="0" fontId="3" fillId="4" borderId="1" xfId="0" applyFont="1" applyFill="1" applyBorder="1" applyAlignment="1">
      <alignment vertical="center"/>
    </xf>
    <xf numFmtId="0" fontId="3" fillId="4" borderId="1" xfId="0" applyFont="1" applyFill="1" applyBorder="1" applyAlignment="1">
      <alignment horizontal="left" wrapText="1"/>
    </xf>
    <xf numFmtId="0" fontId="20" fillId="2" borderId="0" xfId="0" applyFont="1" applyFill="1" applyAlignment="1">
      <alignment horizontal="center" vertical="center"/>
    </xf>
    <xf numFmtId="1" fontId="0" fillId="0" borderId="0" xfId="0" applyNumberFormat="1"/>
    <xf numFmtId="2" fontId="3" fillId="4" borderId="1" xfId="0" applyNumberFormat="1" applyFont="1" applyFill="1" applyBorder="1" applyAlignment="1">
      <alignment horizontal="left" vertical="top"/>
    </xf>
    <xf numFmtId="2" fontId="3" fillId="4" borderId="1" xfId="0" applyNumberFormat="1" applyFont="1" applyFill="1" applyBorder="1" applyAlignment="1">
      <alignment horizontal="left" vertical="top" wrapText="1"/>
    </xf>
    <xf numFmtId="2" fontId="3" fillId="4" borderId="1" xfId="0" applyNumberFormat="1" applyFont="1" applyFill="1" applyBorder="1" applyAlignment="1">
      <alignment wrapText="1"/>
    </xf>
    <xf numFmtId="1" fontId="5" fillId="4" borderId="5" xfId="0" applyNumberFormat="1" applyFont="1" applyFill="1" applyBorder="1" applyAlignment="1">
      <alignment wrapText="1"/>
    </xf>
    <xf numFmtId="2" fontId="3" fillId="4" borderId="1" xfId="0" applyNumberFormat="1" applyFont="1" applyFill="1" applyBorder="1" applyAlignment="1">
      <alignment horizontal="right"/>
    </xf>
    <xf numFmtId="1" fontId="3" fillId="4" borderId="1" xfId="0" applyNumberFormat="1" applyFont="1" applyFill="1" applyBorder="1" applyAlignment="1">
      <alignment horizontal="right"/>
    </xf>
    <xf numFmtId="2" fontId="3" fillId="4" borderId="1" xfId="0" applyNumberFormat="1" applyFont="1" applyFill="1" applyBorder="1" applyAlignment="1">
      <alignment horizontal="right" vertical="center"/>
    </xf>
    <xf numFmtId="1" fontId="3" fillId="4" borderId="1" xfId="0" applyNumberFormat="1" applyFont="1" applyFill="1" applyBorder="1" applyAlignment="1">
      <alignment wrapText="1"/>
    </xf>
    <xf numFmtId="1" fontId="3" fillId="4" borderId="1" xfId="0" applyNumberFormat="1" applyFont="1" applyFill="1" applyBorder="1" applyAlignment="1">
      <alignment horizontal="right" vertical="center"/>
    </xf>
    <xf numFmtId="2" fontId="3" fillId="4" borderId="1" xfId="0" applyNumberFormat="1" applyFont="1" applyFill="1" applyBorder="1" applyAlignment="1">
      <alignment horizontal="right" wrapText="1"/>
    </xf>
    <xf numFmtId="0" fontId="3" fillId="4" borderId="1" xfId="0" applyNumberFormat="1" applyFont="1" applyFill="1" applyBorder="1" applyAlignment="1">
      <alignment horizontal="right"/>
    </xf>
    <xf numFmtId="0" fontId="3" fillId="4" borderId="1" xfId="0" applyNumberFormat="1" applyFont="1" applyFill="1" applyBorder="1" applyAlignment="1">
      <alignment horizontal="center" vertical="center"/>
    </xf>
    <xf numFmtId="2" fontId="3" fillId="4" borderId="1" xfId="0" applyNumberFormat="1" applyFont="1" applyFill="1" applyBorder="1" applyAlignment="1">
      <alignment vertical="center"/>
    </xf>
    <xf numFmtId="0" fontId="3" fillId="4" borderId="1" xfId="0" applyNumberFormat="1" applyFont="1" applyFill="1" applyBorder="1" applyAlignment="1">
      <alignment horizontal="right" wrapText="1"/>
    </xf>
    <xf numFmtId="1" fontId="1" fillId="4" borderId="1" xfId="0" applyNumberFormat="1" applyFont="1" applyFill="1" applyBorder="1" applyAlignment="1">
      <alignment horizontal="right" vertical="center"/>
    </xf>
    <xf numFmtId="1" fontId="3" fillId="4" borderId="1" xfId="0" applyNumberFormat="1" applyFont="1" applyFill="1" applyBorder="1" applyAlignment="1">
      <alignment vertical="center"/>
    </xf>
    <xf numFmtId="0" fontId="0" fillId="5" borderId="0" xfId="0" applyFill="1"/>
    <xf numFmtId="0" fontId="0" fillId="2" borderId="0" xfId="0" applyFill="1"/>
    <xf numFmtId="0" fontId="0" fillId="6" borderId="0" xfId="0" applyFill="1"/>
    <xf numFmtId="0" fontId="9" fillId="0" borderId="1" xfId="0" applyFont="1" applyBorder="1" applyAlignment="1">
      <alignment horizontal="right"/>
    </xf>
    <xf numFmtId="0" fontId="3" fillId="0" borderId="1" xfId="0" applyFont="1" applyBorder="1" applyAlignment="1">
      <alignment horizontal="right"/>
    </xf>
    <xf numFmtId="0" fontId="3" fillId="0" borderId="1" xfId="0" applyFont="1" applyBorder="1" applyAlignment="1">
      <alignment horizontal="right" wrapText="1"/>
    </xf>
    <xf numFmtId="0" fontId="3" fillId="0" borderId="1" xfId="0" applyFont="1" applyBorder="1" applyAlignment="1">
      <alignment horizontal="right" vertical="center"/>
    </xf>
    <xf numFmtId="0" fontId="1" fillId="0" borderId="1" xfId="0" applyFont="1" applyBorder="1"/>
    <xf numFmtId="0" fontId="3" fillId="0" borderId="4" xfId="0" applyFont="1" applyBorder="1"/>
    <xf numFmtId="0" fontId="9" fillId="0" borderId="2" xfId="0" applyFont="1" applyBorder="1" applyAlignment="1">
      <alignment horizontal="right"/>
    </xf>
    <xf numFmtId="0" fontId="11" fillId="0" borderId="3"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terasic.com/" TargetMode="External"/><Relationship Id="rId2" Type="http://schemas.openxmlformats.org/officeDocument/2006/relationships/hyperlink" Target="http://reddogphysics.com/" TargetMode="External"/><Relationship Id="rId1" Type="http://schemas.openxmlformats.org/officeDocument/2006/relationships/hyperlink" Target="http://www.lasershields.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lasershields.com/" TargetMode="External"/><Relationship Id="rId1" Type="http://schemas.openxmlformats.org/officeDocument/2006/relationships/hyperlink" Target="http://www.terasic.com/"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lasershields.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terasic.com/" TargetMode="External"/><Relationship Id="rId2" Type="http://schemas.openxmlformats.org/officeDocument/2006/relationships/hyperlink" Target="http://reddogphysics.com/" TargetMode="External"/><Relationship Id="rId1" Type="http://schemas.openxmlformats.org/officeDocument/2006/relationships/hyperlink" Target="http://www.lasershields.com/" TargetMode="Externa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U133"/>
  <sheetViews>
    <sheetView topLeftCell="A47" workbookViewId="0">
      <selection activeCell="A71" sqref="A71"/>
    </sheetView>
  </sheetViews>
  <sheetFormatPr defaultColWidth="9.140625" defaultRowHeight="14.25"/>
  <cols>
    <col min="1" max="1" width="52.42578125" style="44" customWidth="1"/>
    <col min="2" max="2" width="22.28515625" style="45" customWidth="1"/>
    <col min="3" max="3" width="31.140625" style="46" customWidth="1"/>
    <col min="4" max="4" width="22.7109375" style="45" customWidth="1"/>
    <col min="5" max="5" width="12.28515625" style="47" customWidth="1"/>
    <col min="6" max="7" width="9.140625" style="47"/>
    <col min="8" max="8" width="50.42578125" style="35" customWidth="1"/>
    <col min="9" max="16384" width="9.140625" style="44"/>
  </cols>
  <sheetData>
    <row r="1" spans="1:8" s="61" customFormat="1" ht="30.75" thickBot="1">
      <c r="A1" s="61" t="s">
        <v>0</v>
      </c>
      <c r="B1" s="62" t="s">
        <v>1</v>
      </c>
      <c r="C1" s="61" t="s">
        <v>2</v>
      </c>
      <c r="D1" s="63" t="s">
        <v>3</v>
      </c>
      <c r="E1" s="64" t="s">
        <v>4</v>
      </c>
      <c r="F1" s="64" t="s">
        <v>5</v>
      </c>
      <c r="G1" s="64" t="s">
        <v>6</v>
      </c>
      <c r="H1" s="61" t="s">
        <v>7</v>
      </c>
    </row>
    <row r="2" spans="1:8" s="57" customFormat="1" ht="15" thickTop="1">
      <c r="B2" s="58"/>
      <c r="C2" s="59"/>
      <c r="D2" s="58"/>
      <c r="E2" s="60"/>
      <c r="F2" s="60"/>
      <c r="G2" s="60"/>
      <c r="H2" s="79"/>
    </row>
    <row r="3" spans="1:8">
      <c r="A3" s="15" t="s">
        <v>8</v>
      </c>
      <c r="B3" s="16"/>
      <c r="C3" s="17"/>
      <c r="D3" s="16"/>
      <c r="E3" s="18"/>
      <c r="F3" s="18"/>
      <c r="G3" s="18"/>
    </row>
    <row r="4" spans="1:8" ht="45.75" customHeight="1">
      <c r="A4" s="19" t="s">
        <v>9</v>
      </c>
      <c r="B4" s="3" t="s">
        <v>10</v>
      </c>
      <c r="C4" s="1" t="s">
        <v>11</v>
      </c>
      <c r="D4" s="16" t="s">
        <v>12</v>
      </c>
      <c r="E4" s="18">
        <v>1</v>
      </c>
      <c r="F4" s="18">
        <v>6000</v>
      </c>
      <c r="G4" s="18">
        <f>F4*E4</f>
        <v>6000</v>
      </c>
      <c r="H4" s="35" t="s">
        <v>13</v>
      </c>
    </row>
    <row r="5" spans="1:8" ht="45.75" customHeight="1">
      <c r="A5" s="19" t="s">
        <v>9</v>
      </c>
      <c r="B5" s="3" t="s">
        <v>14</v>
      </c>
      <c r="C5" s="87" t="s">
        <v>15</v>
      </c>
      <c r="D5" s="16" t="s">
        <v>16</v>
      </c>
      <c r="E5" s="18">
        <v>4</v>
      </c>
      <c r="F5" s="18">
        <v>2700</v>
      </c>
      <c r="G5" s="18">
        <f>F5*E5</f>
        <v>10800</v>
      </c>
      <c r="H5" s="35" t="s">
        <v>17</v>
      </c>
    </row>
    <row r="6" spans="1:8">
      <c r="A6" s="19" t="s">
        <v>18</v>
      </c>
      <c r="B6" s="3" t="s">
        <v>14</v>
      </c>
      <c r="C6" s="66" t="s">
        <v>19</v>
      </c>
      <c r="D6" s="88" t="s">
        <v>20</v>
      </c>
      <c r="E6" s="18">
        <v>4</v>
      </c>
      <c r="F6" s="18">
        <v>12.25</v>
      </c>
      <c r="G6" s="18">
        <f>F6*E6</f>
        <v>49</v>
      </c>
    </row>
    <row r="7" spans="1:8" s="1" customFormat="1" ht="54.75" customHeight="1">
      <c r="A7" s="1" t="s">
        <v>21</v>
      </c>
      <c r="B7" s="3" t="s">
        <v>22</v>
      </c>
      <c r="C7" s="1" t="s">
        <v>23</v>
      </c>
      <c r="D7" s="89" t="s">
        <v>24</v>
      </c>
      <c r="E7" s="1">
        <v>4</v>
      </c>
      <c r="F7" s="37">
        <v>7.1</v>
      </c>
      <c r="G7" s="37">
        <f t="shared" ref="G7:G15" si="0">E7*F7</f>
        <v>28.4</v>
      </c>
      <c r="H7" s="1" t="s">
        <v>25</v>
      </c>
    </row>
    <row r="8" spans="1:8" ht="30" customHeight="1">
      <c r="A8" s="19" t="s">
        <v>26</v>
      </c>
      <c r="B8" s="16"/>
      <c r="C8" s="1" t="s">
        <v>27</v>
      </c>
      <c r="D8" s="16"/>
      <c r="E8" s="18"/>
      <c r="F8" s="18"/>
      <c r="G8" s="37">
        <f t="shared" si="0"/>
        <v>0</v>
      </c>
    </row>
    <row r="9" spans="1:8" s="46" customFormat="1" ht="57.75">
      <c r="A9" s="46" t="s">
        <v>28</v>
      </c>
      <c r="B9" s="90" t="s">
        <v>29</v>
      </c>
      <c r="C9" s="27" t="s">
        <v>30</v>
      </c>
      <c r="D9" s="5" t="s">
        <v>31</v>
      </c>
      <c r="E9" s="18">
        <v>1</v>
      </c>
      <c r="F9" s="18">
        <v>300</v>
      </c>
      <c r="G9" s="37">
        <f t="shared" si="0"/>
        <v>300</v>
      </c>
      <c r="H9" s="35" t="s">
        <v>32</v>
      </c>
    </row>
    <row r="10" spans="1:8" s="46" customFormat="1" ht="57.75">
      <c r="A10" s="5" t="s">
        <v>33</v>
      </c>
      <c r="B10" s="90" t="s">
        <v>34</v>
      </c>
      <c r="C10" s="27" t="s">
        <v>35</v>
      </c>
      <c r="D10" s="5" t="s">
        <v>36</v>
      </c>
      <c r="E10" s="18">
        <v>1</v>
      </c>
      <c r="F10" s="18">
        <v>700</v>
      </c>
      <c r="G10" s="37"/>
      <c r="H10" s="35" t="s">
        <v>37</v>
      </c>
    </row>
    <row r="11" spans="1:8">
      <c r="A11" s="20" t="s">
        <v>38</v>
      </c>
      <c r="B11" s="21"/>
      <c r="C11" s="22"/>
      <c r="D11" s="21"/>
      <c r="E11" s="11"/>
      <c r="F11" s="11"/>
      <c r="G11" s="37">
        <f t="shared" si="0"/>
        <v>0</v>
      </c>
    </row>
    <row r="12" spans="1:8" ht="38.25">
      <c r="A12" s="20" t="s">
        <v>39</v>
      </c>
      <c r="B12" s="21"/>
      <c r="C12" s="22" t="s">
        <v>40</v>
      </c>
      <c r="D12" s="21"/>
      <c r="E12" s="11"/>
      <c r="F12" s="11"/>
      <c r="G12" s="37">
        <f t="shared" si="0"/>
        <v>0</v>
      </c>
    </row>
    <row r="13" spans="1:8">
      <c r="G13" s="37">
        <f t="shared" si="0"/>
        <v>0</v>
      </c>
    </row>
    <row r="14" spans="1:8">
      <c r="A14" s="19"/>
      <c r="B14" s="16"/>
      <c r="C14" s="17"/>
      <c r="D14" s="16"/>
      <c r="E14" s="18"/>
      <c r="F14" s="18"/>
      <c r="G14" s="37">
        <f t="shared" si="0"/>
        <v>0</v>
      </c>
    </row>
    <row r="15" spans="1:8">
      <c r="A15" s="23" t="s">
        <v>41</v>
      </c>
      <c r="B15" s="21"/>
      <c r="C15" s="20"/>
      <c r="D15" s="21"/>
      <c r="E15" s="11"/>
      <c r="F15" s="11"/>
      <c r="G15" s="37">
        <f t="shared" si="0"/>
        <v>0</v>
      </c>
    </row>
    <row r="16" spans="1:8" s="46" customFormat="1" ht="71.25">
      <c r="A16" s="5" t="s">
        <v>42</v>
      </c>
      <c r="B16" s="5"/>
      <c r="C16" s="27" t="s">
        <v>43</v>
      </c>
      <c r="D16" s="91"/>
      <c r="E16" s="18">
        <v>1</v>
      </c>
      <c r="F16" s="18"/>
      <c r="G16" s="18"/>
      <c r="H16" s="35" t="s">
        <v>44</v>
      </c>
    </row>
    <row r="17" spans="1:9">
      <c r="A17" s="1" t="s">
        <v>45</v>
      </c>
      <c r="B17" s="3" t="s">
        <v>46</v>
      </c>
      <c r="C17" s="1" t="s">
        <v>47</v>
      </c>
      <c r="D17" s="5"/>
      <c r="E17" s="4"/>
      <c r="F17" s="4"/>
      <c r="G17" s="4"/>
    </row>
    <row r="18" spans="1:9" s="35" customFormat="1" ht="25.5">
      <c r="A18" s="1" t="s">
        <v>48</v>
      </c>
      <c r="B18" s="3" t="s">
        <v>49</v>
      </c>
      <c r="C18" s="1"/>
      <c r="D18" s="3"/>
      <c r="E18" s="4"/>
      <c r="F18" s="4"/>
      <c r="G18" s="4"/>
    </row>
    <row r="19" spans="1:9">
      <c r="A19" s="8" t="s">
        <v>50</v>
      </c>
      <c r="B19" s="8" t="s">
        <v>51</v>
      </c>
      <c r="C19" s="9"/>
      <c r="D19" s="8" t="s">
        <v>52</v>
      </c>
      <c r="E19" s="11">
        <v>1</v>
      </c>
      <c r="F19" s="11">
        <v>51</v>
      </c>
      <c r="G19" s="11">
        <f t="shared" ref="G19:G31" si="1">E19*F19</f>
        <v>51</v>
      </c>
    </row>
    <row r="20" spans="1:9">
      <c r="A20" s="8" t="s">
        <v>53</v>
      </c>
      <c r="B20" s="8" t="s">
        <v>51</v>
      </c>
      <c r="C20" s="9"/>
      <c r="D20" s="8" t="s">
        <v>54</v>
      </c>
      <c r="E20" s="11">
        <v>2</v>
      </c>
      <c r="F20" s="11">
        <v>106</v>
      </c>
      <c r="G20" s="11">
        <f t="shared" si="1"/>
        <v>212</v>
      </c>
    </row>
    <row r="21" spans="1:9">
      <c r="A21" s="8" t="s">
        <v>55</v>
      </c>
      <c r="B21" s="8" t="s">
        <v>51</v>
      </c>
      <c r="C21" s="9"/>
      <c r="D21" s="8" t="s">
        <v>56</v>
      </c>
      <c r="E21" s="11">
        <v>1</v>
      </c>
      <c r="F21" s="11">
        <v>48</v>
      </c>
      <c r="G21" s="11">
        <f t="shared" si="1"/>
        <v>48</v>
      </c>
    </row>
    <row r="22" spans="1:9">
      <c r="A22" s="8" t="s">
        <v>57</v>
      </c>
      <c r="B22" s="8" t="s">
        <v>58</v>
      </c>
      <c r="C22" s="9"/>
      <c r="D22" s="21" t="s">
        <v>59</v>
      </c>
      <c r="E22" s="11">
        <v>1</v>
      </c>
      <c r="F22" s="25">
        <v>309</v>
      </c>
      <c r="G22" s="11">
        <f t="shared" si="1"/>
        <v>309</v>
      </c>
    </row>
    <row r="23" spans="1:9">
      <c r="A23" s="8" t="s">
        <v>60</v>
      </c>
      <c r="B23" s="8" t="s">
        <v>51</v>
      </c>
      <c r="C23" s="9"/>
      <c r="D23" s="5" t="s">
        <v>61</v>
      </c>
      <c r="E23" s="11">
        <v>1</v>
      </c>
      <c r="F23" s="11">
        <v>95</v>
      </c>
      <c r="G23" s="11">
        <f t="shared" si="1"/>
        <v>95</v>
      </c>
    </row>
    <row r="24" spans="1:9" ht="51">
      <c r="A24" s="8" t="s">
        <v>62</v>
      </c>
      <c r="B24" s="8" t="s">
        <v>63</v>
      </c>
      <c r="C24" s="10" t="s">
        <v>64</v>
      </c>
      <c r="D24" s="92" t="s">
        <v>65</v>
      </c>
      <c r="E24" s="11">
        <v>1</v>
      </c>
      <c r="F24" s="11">
        <v>599</v>
      </c>
      <c r="G24" s="11">
        <f t="shared" si="1"/>
        <v>599</v>
      </c>
    </row>
    <row r="25" spans="1:9">
      <c r="A25" s="8" t="s">
        <v>66</v>
      </c>
      <c r="B25" s="8" t="s">
        <v>51</v>
      </c>
      <c r="C25" s="9"/>
      <c r="D25" s="8" t="s">
        <v>67</v>
      </c>
      <c r="E25" s="11">
        <v>1</v>
      </c>
      <c r="F25" s="11">
        <v>40</v>
      </c>
      <c r="G25" s="11">
        <f t="shared" si="1"/>
        <v>40</v>
      </c>
    </row>
    <row r="26" spans="1:9" s="20" customFormat="1" ht="12.75">
      <c r="A26" s="8" t="s">
        <v>68</v>
      </c>
      <c r="B26" s="8" t="s">
        <v>51</v>
      </c>
      <c r="C26" s="10"/>
      <c r="D26" s="42" t="s">
        <v>69</v>
      </c>
      <c r="E26" s="38">
        <v>1</v>
      </c>
      <c r="F26" s="38">
        <v>119</v>
      </c>
      <c r="G26" s="38">
        <f t="shared" si="1"/>
        <v>119</v>
      </c>
      <c r="H26" s="80"/>
    </row>
    <row r="27" spans="1:9" s="41" customFormat="1">
      <c r="A27" s="8" t="s">
        <v>70</v>
      </c>
      <c r="B27" s="8" t="s">
        <v>51</v>
      </c>
      <c r="C27" s="8"/>
      <c r="D27" s="5" t="s">
        <v>61</v>
      </c>
      <c r="E27" s="25">
        <v>1</v>
      </c>
      <c r="F27" s="25">
        <v>94.61</v>
      </c>
      <c r="G27" s="25">
        <f t="shared" si="1"/>
        <v>94.61</v>
      </c>
      <c r="H27" s="81"/>
    </row>
    <row r="28" spans="1:9" s="35" customFormat="1">
      <c r="A28" s="1" t="s">
        <v>71</v>
      </c>
      <c r="B28" s="3" t="s">
        <v>51</v>
      </c>
      <c r="C28" s="1" t="s">
        <v>71</v>
      </c>
      <c r="D28" s="3" t="s">
        <v>72</v>
      </c>
      <c r="E28" s="4">
        <v>8</v>
      </c>
      <c r="F28" s="6">
        <v>6</v>
      </c>
      <c r="G28" s="6">
        <f t="shared" si="1"/>
        <v>48</v>
      </c>
    </row>
    <row r="29" spans="1:9" s="35" customFormat="1">
      <c r="A29" s="1" t="s">
        <v>73</v>
      </c>
      <c r="B29" s="3" t="s">
        <v>51</v>
      </c>
      <c r="C29" s="1" t="s">
        <v>73</v>
      </c>
      <c r="D29" s="3" t="s">
        <v>74</v>
      </c>
      <c r="E29" s="4">
        <v>8</v>
      </c>
      <c r="F29" s="6">
        <v>5</v>
      </c>
      <c r="G29" s="6">
        <f t="shared" si="1"/>
        <v>40</v>
      </c>
    </row>
    <row r="30" spans="1:9" s="35" customFormat="1">
      <c r="A30" s="1" t="s">
        <v>75</v>
      </c>
      <c r="B30" s="3" t="s">
        <v>51</v>
      </c>
      <c r="C30" s="1" t="s">
        <v>75</v>
      </c>
      <c r="D30" s="3" t="s">
        <v>76</v>
      </c>
      <c r="E30" s="4">
        <v>8</v>
      </c>
      <c r="F30" s="6">
        <v>8</v>
      </c>
      <c r="G30" s="6">
        <f t="shared" si="1"/>
        <v>64</v>
      </c>
    </row>
    <row r="31" spans="1:9" ht="63.75">
      <c r="A31" s="20" t="s">
        <v>77</v>
      </c>
      <c r="B31" s="67" t="s">
        <v>78</v>
      </c>
      <c r="C31" s="22" t="s">
        <v>79</v>
      </c>
      <c r="D31" s="21" t="s">
        <v>80</v>
      </c>
      <c r="E31" s="11">
        <v>1</v>
      </c>
      <c r="F31" s="11">
        <v>96</v>
      </c>
      <c r="G31" s="11">
        <f t="shared" si="1"/>
        <v>96</v>
      </c>
      <c r="I31" s="48">
        <f>SUM(E28,E43,E54,E79)</f>
        <v>19</v>
      </c>
    </row>
    <row r="32" spans="1:9" ht="15">
      <c r="A32" s="20"/>
      <c r="B32" s="67"/>
      <c r="C32" s="22"/>
      <c r="D32" s="21"/>
      <c r="E32" s="11"/>
      <c r="F32" s="11"/>
      <c r="G32" s="11"/>
      <c r="I32" s="48">
        <f>SUM(E29,E44,E55,E80)</f>
        <v>15</v>
      </c>
    </row>
    <row r="33" spans="1:9">
      <c r="A33" s="23" t="s">
        <v>81</v>
      </c>
      <c r="G33" s="48"/>
      <c r="I33" s="48">
        <f>SUM(E30,E45,E56,E81)</f>
        <v>19</v>
      </c>
    </row>
    <row r="34" spans="1:9" s="19" customFormat="1" ht="25.5">
      <c r="A34" s="24" t="s">
        <v>82</v>
      </c>
      <c r="B34" s="16"/>
      <c r="C34" s="17" t="s">
        <v>83</v>
      </c>
      <c r="D34" s="68"/>
      <c r="E34" s="18">
        <v>1</v>
      </c>
      <c r="F34" s="18"/>
      <c r="G34" s="6"/>
      <c r="H34" s="1" t="s">
        <v>84</v>
      </c>
    </row>
    <row r="35" spans="1:9" s="19" customFormat="1" ht="12.75">
      <c r="A35" s="1" t="s">
        <v>85</v>
      </c>
      <c r="B35" s="3" t="s">
        <v>46</v>
      </c>
      <c r="C35" s="1" t="s">
        <v>47</v>
      </c>
      <c r="D35" s="5"/>
      <c r="E35" s="4"/>
      <c r="F35" s="4"/>
      <c r="G35" s="6"/>
      <c r="H35" s="1"/>
    </row>
    <row r="36" spans="1:9" s="1" customFormat="1" ht="25.5">
      <c r="A36" s="1" t="s">
        <v>86</v>
      </c>
      <c r="B36" s="3" t="s">
        <v>51</v>
      </c>
      <c r="C36" s="1" t="s">
        <v>87</v>
      </c>
      <c r="D36" s="3" t="s">
        <v>88</v>
      </c>
      <c r="E36" s="4">
        <v>1</v>
      </c>
      <c r="F36" s="4">
        <v>30</v>
      </c>
      <c r="G36" s="6">
        <f>E36*F36</f>
        <v>30</v>
      </c>
      <c r="H36" s="1" t="s">
        <v>89</v>
      </c>
    </row>
    <row r="37" spans="1:9" s="1" customFormat="1" ht="12.75">
      <c r="A37" s="1" t="s">
        <v>90</v>
      </c>
      <c r="B37" s="3" t="s">
        <v>51</v>
      </c>
      <c r="C37" s="1" t="s">
        <v>91</v>
      </c>
      <c r="D37" s="3" t="s">
        <v>92</v>
      </c>
      <c r="E37" s="1">
        <v>1</v>
      </c>
      <c r="F37" s="37">
        <v>160</v>
      </c>
      <c r="G37" s="37">
        <f>F37*E37</f>
        <v>160</v>
      </c>
    </row>
    <row r="38" spans="1:9" s="1" customFormat="1" ht="12.75">
      <c r="A38" s="1" t="s">
        <v>93</v>
      </c>
      <c r="B38" s="3" t="s">
        <v>51</v>
      </c>
      <c r="C38" s="1" t="s">
        <v>94</v>
      </c>
      <c r="D38" s="3" t="s">
        <v>95</v>
      </c>
      <c r="E38" s="1">
        <v>1</v>
      </c>
      <c r="F38" s="37">
        <v>95</v>
      </c>
      <c r="G38" s="37">
        <f>F38*E38</f>
        <v>95</v>
      </c>
    </row>
    <row r="39" spans="1:9" s="1" customFormat="1" ht="12.75">
      <c r="A39" s="1" t="s">
        <v>86</v>
      </c>
      <c r="B39" s="3" t="s">
        <v>51</v>
      </c>
      <c r="C39" s="1" t="s">
        <v>96</v>
      </c>
      <c r="D39" s="3" t="s">
        <v>97</v>
      </c>
      <c r="E39" s="1">
        <v>1</v>
      </c>
      <c r="F39" s="37">
        <v>29</v>
      </c>
      <c r="G39" s="37">
        <f t="shared" ref="G39:G46" si="2">E39*F39</f>
        <v>29</v>
      </c>
    </row>
    <row r="40" spans="1:9" s="1" customFormat="1" ht="12.75">
      <c r="A40" s="1" t="s">
        <v>98</v>
      </c>
      <c r="B40" s="3" t="s">
        <v>51</v>
      </c>
      <c r="C40" s="1" t="s">
        <v>99</v>
      </c>
      <c r="D40" s="3" t="s">
        <v>100</v>
      </c>
      <c r="E40" s="1">
        <v>1</v>
      </c>
      <c r="F40" s="37">
        <v>25.83</v>
      </c>
      <c r="G40" s="37">
        <f t="shared" si="2"/>
        <v>25.83</v>
      </c>
    </row>
    <row r="41" spans="1:9" s="1" customFormat="1" ht="12.75">
      <c r="A41" s="1" t="s">
        <v>101</v>
      </c>
      <c r="B41" s="3" t="s">
        <v>51</v>
      </c>
      <c r="C41" s="1" t="s">
        <v>102</v>
      </c>
      <c r="D41" s="3" t="s">
        <v>103</v>
      </c>
      <c r="E41" s="1">
        <v>1</v>
      </c>
      <c r="F41" s="37">
        <v>17</v>
      </c>
      <c r="G41" s="37">
        <f t="shared" si="2"/>
        <v>17</v>
      </c>
    </row>
    <row r="42" spans="1:9" s="1" customFormat="1" ht="12.75">
      <c r="A42" s="1" t="s">
        <v>104</v>
      </c>
      <c r="B42" s="3" t="s">
        <v>51</v>
      </c>
      <c r="C42" s="1" t="s">
        <v>105</v>
      </c>
      <c r="D42" s="3" t="s">
        <v>106</v>
      </c>
      <c r="E42" s="1">
        <v>1</v>
      </c>
      <c r="F42" s="37">
        <v>13</v>
      </c>
      <c r="G42" s="37">
        <f t="shared" si="2"/>
        <v>13</v>
      </c>
    </row>
    <row r="43" spans="1:9" s="1" customFormat="1" ht="12.75">
      <c r="A43" s="1" t="s">
        <v>71</v>
      </c>
      <c r="B43" s="3" t="s">
        <v>51</v>
      </c>
      <c r="C43" s="1" t="s">
        <v>71</v>
      </c>
      <c r="D43" s="3" t="s">
        <v>72</v>
      </c>
      <c r="E43" s="4">
        <v>1</v>
      </c>
      <c r="F43" s="6">
        <v>6</v>
      </c>
      <c r="G43" s="6">
        <f t="shared" si="2"/>
        <v>6</v>
      </c>
    </row>
    <row r="44" spans="1:9" s="1" customFormat="1" ht="12.75">
      <c r="A44" s="1" t="s">
        <v>73</v>
      </c>
      <c r="B44" s="3" t="s">
        <v>51</v>
      </c>
      <c r="C44" s="1" t="s">
        <v>73</v>
      </c>
      <c r="D44" s="3" t="s">
        <v>74</v>
      </c>
      <c r="E44" s="4">
        <v>1</v>
      </c>
      <c r="F44" s="6">
        <v>5</v>
      </c>
      <c r="G44" s="6">
        <f t="shared" si="2"/>
        <v>5</v>
      </c>
    </row>
    <row r="45" spans="1:9" s="1" customFormat="1" ht="12.75">
      <c r="A45" s="1" t="s">
        <v>75</v>
      </c>
      <c r="B45" s="3" t="s">
        <v>51</v>
      </c>
      <c r="C45" s="1" t="s">
        <v>75</v>
      </c>
      <c r="D45" s="3" t="s">
        <v>76</v>
      </c>
      <c r="E45" s="4">
        <v>1</v>
      </c>
      <c r="F45" s="6">
        <v>8</v>
      </c>
      <c r="G45" s="6">
        <f t="shared" si="2"/>
        <v>8</v>
      </c>
    </row>
    <row r="46" spans="1:9" s="1" customFormat="1" ht="18">
      <c r="A46" s="1" t="s">
        <v>21</v>
      </c>
      <c r="B46" s="3" t="s">
        <v>22</v>
      </c>
      <c r="C46" s="1" t="s">
        <v>23</v>
      </c>
      <c r="D46" s="74" t="s">
        <v>24</v>
      </c>
      <c r="E46" s="1">
        <v>1</v>
      </c>
      <c r="F46" s="37">
        <v>7</v>
      </c>
      <c r="G46" s="37">
        <f t="shared" si="2"/>
        <v>7</v>
      </c>
    </row>
    <row r="47" spans="1:9" s="1" customFormat="1" ht="12.75">
      <c r="B47" s="3"/>
      <c r="D47" s="3"/>
      <c r="F47" s="37"/>
      <c r="G47" s="37"/>
    </row>
    <row r="48" spans="1:9" s="41" customFormat="1">
      <c r="A48" s="23" t="s">
        <v>107</v>
      </c>
      <c r="B48" s="33"/>
      <c r="C48" s="33"/>
      <c r="D48" s="33"/>
      <c r="E48" s="32"/>
      <c r="F48" s="32"/>
      <c r="G48" s="32"/>
      <c r="H48" s="82"/>
    </row>
    <row r="49" spans="1:8" s="41" customFormat="1">
      <c r="A49" s="27" t="s">
        <v>108</v>
      </c>
      <c r="B49" s="17" t="s">
        <v>51</v>
      </c>
      <c r="C49" s="1" t="s">
        <v>109</v>
      </c>
      <c r="D49" s="3" t="s">
        <v>92</v>
      </c>
      <c r="E49" s="28">
        <v>4</v>
      </c>
      <c r="F49" s="28">
        <v>160</v>
      </c>
      <c r="G49" s="28">
        <f t="shared" ref="G49:G57" si="3">E49*F49</f>
        <v>640</v>
      </c>
      <c r="H49" s="83"/>
    </row>
    <row r="50" spans="1:8" s="41" customFormat="1">
      <c r="A50" s="27" t="s">
        <v>110</v>
      </c>
      <c r="B50" s="17" t="s">
        <v>51</v>
      </c>
      <c r="C50" s="1" t="s">
        <v>96</v>
      </c>
      <c r="D50" s="3" t="s">
        <v>111</v>
      </c>
      <c r="E50" s="28">
        <v>4</v>
      </c>
      <c r="F50" s="28">
        <v>20</v>
      </c>
      <c r="G50" s="28">
        <f t="shared" si="3"/>
        <v>80</v>
      </c>
      <c r="H50" s="83"/>
    </row>
    <row r="51" spans="1:8" s="41" customFormat="1">
      <c r="A51" s="9" t="s">
        <v>112</v>
      </c>
      <c r="B51" s="17" t="s">
        <v>51</v>
      </c>
      <c r="C51" s="9" t="s">
        <v>113</v>
      </c>
      <c r="D51" s="9" t="s">
        <v>114</v>
      </c>
      <c r="E51" s="25">
        <v>4</v>
      </c>
      <c r="F51" s="25">
        <v>67</v>
      </c>
      <c r="G51" s="28">
        <f t="shared" si="3"/>
        <v>268</v>
      </c>
      <c r="H51" s="83"/>
    </row>
    <row r="52" spans="1:8" s="41" customFormat="1">
      <c r="A52" s="17" t="s">
        <v>115</v>
      </c>
      <c r="B52" s="17" t="s">
        <v>51</v>
      </c>
      <c r="C52" s="17" t="s">
        <v>116</v>
      </c>
      <c r="D52" s="17" t="s">
        <v>117</v>
      </c>
      <c r="E52" s="28">
        <v>5</v>
      </c>
      <c r="F52" s="28">
        <v>56</v>
      </c>
      <c r="G52" s="28">
        <f t="shared" si="3"/>
        <v>280</v>
      </c>
      <c r="H52" s="83"/>
    </row>
    <row r="53" spans="1:8">
      <c r="A53" s="8" t="s">
        <v>118</v>
      </c>
      <c r="B53" s="8" t="s">
        <v>51</v>
      </c>
      <c r="C53" s="9"/>
      <c r="D53" s="8" t="s">
        <v>56</v>
      </c>
      <c r="E53" s="11">
        <v>4</v>
      </c>
      <c r="F53" s="11">
        <v>47.69</v>
      </c>
      <c r="G53" s="11">
        <f t="shared" si="3"/>
        <v>190.76</v>
      </c>
    </row>
    <row r="54" spans="1:8" s="35" customFormat="1">
      <c r="A54" s="1" t="s">
        <v>71</v>
      </c>
      <c r="B54" s="1" t="s">
        <v>51</v>
      </c>
      <c r="C54" s="1" t="s">
        <v>71</v>
      </c>
      <c r="D54" s="1" t="s">
        <v>72</v>
      </c>
      <c r="E54" s="6">
        <v>8</v>
      </c>
      <c r="F54" s="6">
        <v>6</v>
      </c>
      <c r="G54" s="6">
        <f t="shared" si="3"/>
        <v>48</v>
      </c>
    </row>
    <row r="55" spans="1:8" s="35" customFormat="1">
      <c r="A55" s="1" t="s">
        <v>73</v>
      </c>
      <c r="B55" s="1" t="s">
        <v>51</v>
      </c>
      <c r="C55" s="1" t="s">
        <v>73</v>
      </c>
      <c r="D55" s="1" t="s">
        <v>74</v>
      </c>
      <c r="E55" s="6">
        <v>4</v>
      </c>
      <c r="F55" s="6">
        <v>5</v>
      </c>
      <c r="G55" s="6">
        <f t="shared" si="3"/>
        <v>20</v>
      </c>
    </row>
    <row r="56" spans="1:8" s="35" customFormat="1">
      <c r="A56" s="1" t="s">
        <v>75</v>
      </c>
      <c r="B56" s="1" t="s">
        <v>51</v>
      </c>
      <c r="C56" s="1" t="s">
        <v>75</v>
      </c>
      <c r="D56" s="1" t="s">
        <v>76</v>
      </c>
      <c r="E56" s="6">
        <v>8</v>
      </c>
      <c r="F56" s="6">
        <v>8</v>
      </c>
      <c r="G56" s="6">
        <f t="shared" si="3"/>
        <v>64</v>
      </c>
    </row>
    <row r="57" spans="1:8" s="1" customFormat="1" ht="12.75">
      <c r="A57" s="1" t="s">
        <v>21</v>
      </c>
      <c r="B57" s="3"/>
      <c r="D57" s="65"/>
      <c r="E57" s="1">
        <v>4</v>
      </c>
      <c r="F57" s="37">
        <v>15</v>
      </c>
      <c r="G57" s="37">
        <f t="shared" si="3"/>
        <v>60</v>
      </c>
    </row>
    <row r="58" spans="1:8" s="35" customFormat="1">
      <c r="B58" s="3"/>
      <c r="D58" s="26"/>
      <c r="F58" s="49"/>
      <c r="G58" s="49"/>
    </row>
    <row r="59" spans="1:8" s="41" customFormat="1">
      <c r="A59" s="23" t="s">
        <v>119</v>
      </c>
      <c r="B59" s="33"/>
      <c r="C59" s="33"/>
      <c r="D59" s="33"/>
      <c r="E59" s="32"/>
      <c r="F59" s="32"/>
      <c r="G59" s="32"/>
      <c r="H59" s="82"/>
    </row>
    <row r="60" spans="1:8" s="20" customFormat="1" ht="12.75">
      <c r="A60" s="27" t="s">
        <v>108</v>
      </c>
      <c r="B60" s="17" t="s">
        <v>51</v>
      </c>
      <c r="C60" s="1" t="s">
        <v>109</v>
      </c>
      <c r="D60" s="3" t="s">
        <v>92</v>
      </c>
      <c r="E60" s="28">
        <v>8</v>
      </c>
      <c r="F60" s="28">
        <v>160</v>
      </c>
      <c r="G60" s="28">
        <f t="shared" ref="G60:G71" si="4">E60*F60</f>
        <v>1280</v>
      </c>
      <c r="H60" s="84"/>
    </row>
    <row r="61" spans="1:8" s="20" customFormat="1" ht="12.75">
      <c r="A61" s="27" t="s">
        <v>110</v>
      </c>
      <c r="B61" s="17" t="s">
        <v>51</v>
      </c>
      <c r="C61" s="1" t="s">
        <v>96</v>
      </c>
      <c r="D61" s="3" t="s">
        <v>111</v>
      </c>
      <c r="E61" s="28">
        <v>8</v>
      </c>
      <c r="F61" s="28">
        <v>20</v>
      </c>
      <c r="G61" s="28">
        <f t="shared" si="4"/>
        <v>160</v>
      </c>
      <c r="H61" s="84"/>
    </row>
    <row r="62" spans="1:8" s="1" customFormat="1" ht="12.75">
      <c r="A62" s="1" t="s">
        <v>93</v>
      </c>
      <c r="B62" s="3" t="s">
        <v>51</v>
      </c>
      <c r="C62" s="1" t="s">
        <v>94</v>
      </c>
      <c r="D62" s="3" t="s">
        <v>95</v>
      </c>
      <c r="E62" s="1">
        <v>4</v>
      </c>
      <c r="F62" s="37">
        <v>95</v>
      </c>
      <c r="G62" s="37">
        <f>F62*E62</f>
        <v>380</v>
      </c>
    </row>
    <row r="63" spans="1:8" s="20" customFormat="1" ht="12.75">
      <c r="A63" s="9" t="s">
        <v>104</v>
      </c>
      <c r="B63" s="17" t="s">
        <v>51</v>
      </c>
      <c r="C63" s="9" t="s">
        <v>120</v>
      </c>
      <c r="D63" s="9" t="s">
        <v>121</v>
      </c>
      <c r="E63" s="25">
        <v>8</v>
      </c>
      <c r="F63" s="25">
        <v>15</v>
      </c>
      <c r="G63" s="28">
        <f t="shared" si="4"/>
        <v>120</v>
      </c>
      <c r="H63" s="84"/>
    </row>
    <row r="64" spans="1:8" s="1" customFormat="1" ht="12.75">
      <c r="A64" s="1" t="s">
        <v>101</v>
      </c>
      <c r="B64" s="3" t="s">
        <v>51</v>
      </c>
      <c r="C64" s="1" t="s">
        <v>102</v>
      </c>
      <c r="D64" s="3" t="s">
        <v>103</v>
      </c>
      <c r="E64" s="1">
        <v>4</v>
      </c>
      <c r="F64" s="37">
        <v>17</v>
      </c>
      <c r="G64" s="37">
        <f>E64*F64</f>
        <v>68</v>
      </c>
    </row>
    <row r="65" spans="1:255" s="1" customFormat="1" ht="12.75">
      <c r="A65" s="1" t="s">
        <v>98</v>
      </c>
      <c r="B65" s="3" t="s">
        <v>51</v>
      </c>
      <c r="C65" s="1" t="s">
        <v>122</v>
      </c>
      <c r="D65" s="3" t="s">
        <v>123</v>
      </c>
      <c r="E65" s="1">
        <v>4</v>
      </c>
      <c r="F65" s="37">
        <v>27</v>
      </c>
      <c r="G65" s="37">
        <f>E65*F65</f>
        <v>108</v>
      </c>
    </row>
    <row r="66" spans="1:255" s="20" customFormat="1" ht="12.75">
      <c r="A66" s="9" t="s">
        <v>124</v>
      </c>
      <c r="B66" s="5" t="s">
        <v>51</v>
      </c>
      <c r="C66" s="29" t="s">
        <v>125</v>
      </c>
      <c r="D66" s="16" t="s">
        <v>126</v>
      </c>
      <c r="E66" s="18">
        <v>4</v>
      </c>
      <c r="F66" s="18">
        <v>42</v>
      </c>
      <c r="G66" s="18">
        <f>E66*F66</f>
        <v>168</v>
      </c>
      <c r="H66" s="84"/>
    </row>
    <row r="67" spans="1:255" s="20" customFormat="1" ht="12.75">
      <c r="A67" s="9" t="s">
        <v>127</v>
      </c>
      <c r="B67" s="5" t="s">
        <v>51</v>
      </c>
      <c r="C67" s="5" t="s">
        <v>128</v>
      </c>
      <c r="D67" s="16" t="s">
        <v>129</v>
      </c>
      <c r="E67" s="18">
        <v>8</v>
      </c>
      <c r="F67" s="18">
        <v>5</v>
      </c>
      <c r="G67" s="18">
        <f>E67*F67</f>
        <v>40</v>
      </c>
      <c r="H67" s="84"/>
    </row>
    <row r="68" spans="1:255" s="1" customFormat="1" ht="12.75">
      <c r="A68" s="1" t="s">
        <v>71</v>
      </c>
      <c r="B68" s="1" t="s">
        <v>51</v>
      </c>
      <c r="C68" s="1" t="s">
        <v>71</v>
      </c>
      <c r="D68" s="1" t="s">
        <v>72</v>
      </c>
      <c r="E68" s="6">
        <v>4</v>
      </c>
      <c r="F68" s="6">
        <v>6</v>
      </c>
      <c r="G68" s="6">
        <f t="shared" si="4"/>
        <v>24</v>
      </c>
    </row>
    <row r="69" spans="1:255" s="1" customFormat="1" ht="12.75">
      <c r="A69" s="1" t="s">
        <v>73</v>
      </c>
      <c r="B69" s="1" t="s">
        <v>51</v>
      </c>
      <c r="C69" s="1" t="s">
        <v>73</v>
      </c>
      <c r="D69" s="1" t="s">
        <v>74</v>
      </c>
      <c r="E69" s="6">
        <v>4</v>
      </c>
      <c r="F69" s="6">
        <v>5</v>
      </c>
      <c r="G69" s="6">
        <f t="shared" si="4"/>
        <v>20</v>
      </c>
    </row>
    <row r="70" spans="1:255" s="1" customFormat="1" ht="12.75">
      <c r="A70" s="1" t="s">
        <v>75</v>
      </c>
      <c r="B70" s="1" t="s">
        <v>51</v>
      </c>
      <c r="C70" s="1" t="s">
        <v>75</v>
      </c>
      <c r="D70" s="1" t="s">
        <v>76</v>
      </c>
      <c r="E70" s="6">
        <v>4</v>
      </c>
      <c r="F70" s="6">
        <v>8</v>
      </c>
      <c r="G70" s="6">
        <f t="shared" si="4"/>
        <v>32</v>
      </c>
    </row>
    <row r="71" spans="1:255" s="1" customFormat="1" ht="18">
      <c r="A71" s="75" t="s">
        <v>21</v>
      </c>
      <c r="B71" s="76" t="s">
        <v>22</v>
      </c>
      <c r="C71" s="77" t="s">
        <v>23</v>
      </c>
      <c r="D71" s="74" t="s">
        <v>24</v>
      </c>
      <c r="E71" s="75">
        <v>4</v>
      </c>
      <c r="F71" s="78">
        <v>7</v>
      </c>
      <c r="G71" s="6">
        <f t="shared" si="4"/>
        <v>28</v>
      </c>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c r="DF71" s="77"/>
      <c r="DG71" s="77"/>
      <c r="DH71" s="77"/>
      <c r="DI71" s="77"/>
      <c r="DJ71" s="77"/>
      <c r="DK71" s="77"/>
      <c r="DL71" s="77"/>
      <c r="DM71" s="77"/>
      <c r="DN71" s="77"/>
      <c r="DO71" s="77"/>
      <c r="DP71" s="77"/>
      <c r="DQ71" s="77"/>
      <c r="DR71" s="77"/>
      <c r="DS71" s="77"/>
      <c r="DT71" s="77"/>
      <c r="DU71" s="77"/>
      <c r="DV71" s="77"/>
      <c r="DW71" s="77"/>
      <c r="DX71" s="77"/>
      <c r="DY71" s="77"/>
      <c r="DZ71" s="77"/>
      <c r="EA71" s="77"/>
      <c r="EB71" s="77"/>
      <c r="EC71" s="77"/>
      <c r="ED71" s="77"/>
      <c r="EE71" s="77"/>
      <c r="EF71" s="77"/>
      <c r="EG71" s="77"/>
      <c r="EH71" s="77"/>
      <c r="EI71" s="77"/>
      <c r="EJ71" s="77"/>
      <c r="EK71" s="77"/>
      <c r="EL71" s="77"/>
      <c r="EM71" s="77"/>
      <c r="EN71" s="77"/>
      <c r="EO71" s="77"/>
      <c r="EP71" s="77"/>
      <c r="EQ71" s="77"/>
      <c r="ER71" s="77"/>
      <c r="ES71" s="77"/>
      <c r="ET71" s="77"/>
      <c r="EU71" s="77"/>
      <c r="EV71" s="77"/>
      <c r="EW71" s="77"/>
      <c r="EX71" s="77"/>
      <c r="EY71" s="77"/>
      <c r="EZ71" s="77"/>
      <c r="FA71" s="77"/>
      <c r="FB71" s="77"/>
      <c r="FC71" s="77"/>
      <c r="FD71" s="77"/>
      <c r="FE71" s="77"/>
      <c r="FF71" s="77"/>
      <c r="FG71" s="77"/>
      <c r="FH71" s="77"/>
      <c r="FI71" s="77"/>
      <c r="FJ71" s="77"/>
      <c r="FK71" s="77"/>
      <c r="FL71" s="77"/>
      <c r="FM71" s="77"/>
      <c r="FN71" s="77"/>
      <c r="FO71" s="77"/>
      <c r="FP71" s="77"/>
      <c r="FQ71" s="77"/>
      <c r="FR71" s="77"/>
      <c r="FS71" s="77"/>
      <c r="FT71" s="77"/>
      <c r="FU71" s="77"/>
      <c r="FV71" s="77"/>
      <c r="FW71" s="77"/>
      <c r="FX71" s="77"/>
      <c r="FY71" s="77"/>
      <c r="FZ71" s="77"/>
      <c r="GA71" s="77"/>
      <c r="GB71" s="77"/>
      <c r="GC71" s="77"/>
      <c r="GD71" s="77"/>
      <c r="GE71" s="77"/>
      <c r="GF71" s="77"/>
      <c r="GG71" s="77"/>
      <c r="GH71" s="77"/>
      <c r="GI71" s="77"/>
      <c r="GJ71" s="77"/>
      <c r="GK71" s="77"/>
      <c r="GL71" s="77"/>
      <c r="GM71" s="77"/>
      <c r="GN71" s="77"/>
      <c r="GO71" s="77"/>
      <c r="GP71" s="77"/>
      <c r="GQ71" s="77"/>
      <c r="GR71" s="77"/>
      <c r="GS71" s="77"/>
      <c r="GT71" s="77"/>
      <c r="GU71" s="77"/>
      <c r="GV71" s="77"/>
      <c r="GW71" s="77"/>
      <c r="GX71" s="77"/>
      <c r="GY71" s="77"/>
      <c r="GZ71" s="77"/>
      <c r="HA71" s="77"/>
      <c r="HB71" s="77"/>
      <c r="HC71" s="77"/>
      <c r="HD71" s="77"/>
      <c r="HE71" s="77"/>
      <c r="HF71" s="77"/>
      <c r="HG71" s="77"/>
      <c r="HH71" s="77"/>
      <c r="HI71" s="77"/>
      <c r="HJ71" s="77"/>
      <c r="HK71" s="77"/>
      <c r="HL71" s="77"/>
      <c r="HM71" s="77"/>
      <c r="HN71" s="77"/>
      <c r="HO71" s="77"/>
      <c r="HP71" s="77"/>
      <c r="HQ71" s="77"/>
      <c r="HR71" s="77"/>
      <c r="HS71" s="77"/>
      <c r="HT71" s="77"/>
      <c r="HU71" s="77"/>
      <c r="HV71" s="77"/>
      <c r="HW71" s="77"/>
      <c r="HX71" s="77"/>
      <c r="HY71" s="77"/>
      <c r="HZ71" s="77"/>
      <c r="IA71" s="77"/>
      <c r="IB71" s="77"/>
      <c r="IC71" s="77"/>
      <c r="ID71" s="77"/>
      <c r="IE71" s="77"/>
      <c r="IF71" s="77"/>
      <c r="IG71" s="77"/>
      <c r="IH71" s="77"/>
      <c r="II71" s="77"/>
      <c r="IJ71" s="77"/>
      <c r="IK71" s="77"/>
      <c r="IL71" s="77"/>
      <c r="IM71" s="77"/>
      <c r="IN71" s="77"/>
      <c r="IO71" s="77"/>
      <c r="IP71" s="77"/>
      <c r="IQ71" s="77"/>
      <c r="IR71" s="77"/>
      <c r="IS71" s="77"/>
      <c r="IT71" s="77"/>
      <c r="IU71" s="77"/>
    </row>
    <row r="72" spans="1:255" s="35" customFormat="1">
      <c r="B72" s="3"/>
      <c r="D72" s="26"/>
      <c r="F72" s="49"/>
      <c r="G72" s="49"/>
    </row>
    <row r="73" spans="1:255" s="41" customFormat="1">
      <c r="A73" s="23" t="s">
        <v>130</v>
      </c>
      <c r="B73" s="13"/>
      <c r="C73" s="30"/>
      <c r="D73" s="30"/>
      <c r="E73" s="30"/>
      <c r="F73" s="31"/>
      <c r="G73" s="31"/>
      <c r="H73" s="82"/>
    </row>
    <row r="74" spans="1:255" s="41" customFormat="1" ht="25.5">
      <c r="A74" s="8" t="s">
        <v>131</v>
      </c>
      <c r="B74" s="8" t="s">
        <v>51</v>
      </c>
      <c r="C74" s="10" t="s">
        <v>132</v>
      </c>
      <c r="D74" s="8" t="s">
        <v>133</v>
      </c>
      <c r="E74" s="34">
        <v>1</v>
      </c>
      <c r="F74" s="25">
        <v>200</v>
      </c>
      <c r="G74" s="25">
        <f t="shared" ref="G74:G81" si="5">E74*F74</f>
        <v>200</v>
      </c>
      <c r="H74" s="81"/>
    </row>
    <row r="75" spans="1:255" s="9" customFormat="1" ht="12.75">
      <c r="A75" s="8" t="s">
        <v>134</v>
      </c>
      <c r="B75" s="8" t="s">
        <v>51</v>
      </c>
      <c r="C75" s="8"/>
      <c r="D75" s="8" t="s">
        <v>135</v>
      </c>
      <c r="E75" s="34">
        <v>1</v>
      </c>
      <c r="F75" s="34">
        <v>76</v>
      </c>
      <c r="G75" s="34">
        <f t="shared" si="5"/>
        <v>76</v>
      </c>
      <c r="H75" s="85"/>
    </row>
    <row r="76" spans="1:255" s="9" customFormat="1" ht="12.75">
      <c r="A76" s="8" t="s">
        <v>136</v>
      </c>
      <c r="B76" s="8" t="s">
        <v>51</v>
      </c>
      <c r="C76" s="8"/>
      <c r="D76" s="8" t="s">
        <v>137</v>
      </c>
      <c r="E76" s="34">
        <v>1</v>
      </c>
      <c r="F76" s="34">
        <v>19</v>
      </c>
      <c r="G76" s="34">
        <f t="shared" si="5"/>
        <v>19</v>
      </c>
      <c r="H76" s="85"/>
    </row>
    <row r="77" spans="1:255" s="41" customFormat="1">
      <c r="A77" s="8" t="s">
        <v>138</v>
      </c>
      <c r="B77" s="8" t="s">
        <v>58</v>
      </c>
      <c r="C77" s="8"/>
      <c r="D77" s="8" t="s">
        <v>139</v>
      </c>
      <c r="E77" s="34">
        <v>1</v>
      </c>
      <c r="F77" s="25">
        <v>309</v>
      </c>
      <c r="G77" s="25">
        <f t="shared" si="5"/>
        <v>309</v>
      </c>
      <c r="H77" s="81"/>
    </row>
    <row r="78" spans="1:255" s="41" customFormat="1">
      <c r="A78" s="8" t="s">
        <v>140</v>
      </c>
      <c r="B78" s="8" t="s">
        <v>51</v>
      </c>
      <c r="C78" s="8"/>
      <c r="D78" s="5" t="s">
        <v>61</v>
      </c>
      <c r="E78" s="25">
        <v>1</v>
      </c>
      <c r="F78" s="25">
        <v>95</v>
      </c>
      <c r="G78" s="25">
        <f t="shared" si="5"/>
        <v>95</v>
      </c>
      <c r="H78" s="81"/>
    </row>
    <row r="79" spans="1:255" s="35" customFormat="1">
      <c r="A79" s="3" t="s">
        <v>71</v>
      </c>
      <c r="B79" s="3" t="s">
        <v>51</v>
      </c>
      <c r="C79" s="3" t="s">
        <v>71</v>
      </c>
      <c r="D79" s="3" t="s">
        <v>72</v>
      </c>
      <c r="E79" s="6">
        <v>2</v>
      </c>
      <c r="F79" s="6">
        <v>6</v>
      </c>
      <c r="G79" s="6">
        <f t="shared" si="5"/>
        <v>12</v>
      </c>
    </row>
    <row r="80" spans="1:255" s="35" customFormat="1">
      <c r="A80" s="3" t="s">
        <v>73</v>
      </c>
      <c r="B80" s="3" t="s">
        <v>51</v>
      </c>
      <c r="C80" s="3" t="s">
        <v>73</v>
      </c>
      <c r="D80" s="3" t="s">
        <v>74</v>
      </c>
      <c r="E80" s="6">
        <v>2</v>
      </c>
      <c r="F80" s="6">
        <v>5</v>
      </c>
      <c r="G80" s="6">
        <f t="shared" si="5"/>
        <v>10</v>
      </c>
    </row>
    <row r="81" spans="1:255" s="35" customFormat="1">
      <c r="A81" s="3" t="s">
        <v>75</v>
      </c>
      <c r="B81" s="3" t="s">
        <v>51</v>
      </c>
      <c r="C81" s="3" t="s">
        <v>75</v>
      </c>
      <c r="D81" s="3" t="s">
        <v>76</v>
      </c>
      <c r="E81" s="6">
        <v>2</v>
      </c>
      <c r="F81" s="6">
        <v>8</v>
      </c>
      <c r="G81" s="6">
        <f t="shared" si="5"/>
        <v>16</v>
      </c>
    </row>
    <row r="82" spans="1:255" s="71" customFormat="1">
      <c r="A82" s="24" t="s">
        <v>141</v>
      </c>
      <c r="B82" s="24"/>
      <c r="C82" s="24"/>
      <c r="D82" s="24"/>
      <c r="E82" s="70"/>
      <c r="F82" s="70"/>
      <c r="G82" s="70"/>
    </row>
    <row r="83" spans="1:255" s="35" customFormat="1">
      <c r="A83" s="7" t="s">
        <v>142</v>
      </c>
      <c r="B83" s="1"/>
      <c r="C83" s="1"/>
      <c r="D83" s="1"/>
      <c r="E83" s="6"/>
      <c r="F83" s="6"/>
      <c r="G83" s="6"/>
    </row>
    <row r="84" spans="1:255" s="35" customFormat="1" ht="15">
      <c r="A84" s="3" t="s">
        <v>143</v>
      </c>
      <c r="B84" s="3" t="s">
        <v>51</v>
      </c>
      <c r="C84" s="3" t="s">
        <v>144</v>
      </c>
      <c r="D84" s="69" t="s">
        <v>145</v>
      </c>
      <c r="E84" s="37">
        <v>2</v>
      </c>
      <c r="F84" s="37">
        <v>670</v>
      </c>
      <c r="G84" s="38">
        <f t="shared" ref="G84:G93" si="6">E84*F84</f>
        <v>1340</v>
      </c>
    </row>
    <row r="85" spans="1:255" s="41" customFormat="1">
      <c r="A85" s="8" t="s">
        <v>138</v>
      </c>
      <c r="B85" s="8" t="s">
        <v>58</v>
      </c>
      <c r="C85" s="8" t="s">
        <v>146</v>
      </c>
      <c r="D85" s="8" t="s">
        <v>139</v>
      </c>
      <c r="E85" s="39">
        <v>2</v>
      </c>
      <c r="F85" s="38">
        <v>309</v>
      </c>
      <c r="G85" s="38">
        <f t="shared" si="6"/>
        <v>618</v>
      </c>
      <c r="H85" s="81">
        <f>SUM(G84:G93)</f>
        <v>3670</v>
      </c>
    </row>
    <row r="86" spans="1:255" s="41" customFormat="1">
      <c r="A86" s="8" t="s">
        <v>140</v>
      </c>
      <c r="B86" s="8" t="s">
        <v>51</v>
      </c>
      <c r="C86" s="8"/>
      <c r="D86" s="5" t="s">
        <v>61</v>
      </c>
      <c r="E86" s="38">
        <v>2</v>
      </c>
      <c r="F86" s="38">
        <v>95</v>
      </c>
      <c r="G86" s="38">
        <f t="shared" si="6"/>
        <v>190</v>
      </c>
      <c r="H86" s="81"/>
    </row>
    <row r="87" spans="1:255" s="35" customFormat="1">
      <c r="A87" s="3" t="s">
        <v>147</v>
      </c>
      <c r="B87" s="3" t="s">
        <v>148</v>
      </c>
      <c r="C87" s="5" t="s">
        <v>93</v>
      </c>
      <c r="D87" s="36" t="s">
        <v>149</v>
      </c>
      <c r="E87" s="37">
        <v>2</v>
      </c>
      <c r="F87" s="37">
        <v>40</v>
      </c>
      <c r="G87" s="40">
        <f t="shared" si="6"/>
        <v>80</v>
      </c>
    </row>
    <row r="88" spans="1:255" s="35" customFormat="1">
      <c r="A88" s="3" t="s">
        <v>150</v>
      </c>
      <c r="B88" s="3" t="s">
        <v>148</v>
      </c>
      <c r="C88" s="3" t="s">
        <v>151</v>
      </c>
      <c r="D88" s="5" t="s">
        <v>152</v>
      </c>
      <c r="E88" s="37">
        <v>1</v>
      </c>
      <c r="F88" s="37">
        <v>654</v>
      </c>
      <c r="G88" s="37">
        <f t="shared" si="6"/>
        <v>654</v>
      </c>
    </row>
    <row r="89" spans="1:255" s="35" customFormat="1">
      <c r="A89" s="3" t="s">
        <v>153</v>
      </c>
      <c r="B89" s="3" t="s">
        <v>148</v>
      </c>
      <c r="C89" s="5" t="s">
        <v>154</v>
      </c>
      <c r="D89" s="5" t="s">
        <v>155</v>
      </c>
      <c r="E89" s="37">
        <v>1</v>
      </c>
      <c r="F89" s="37">
        <v>677</v>
      </c>
      <c r="G89" s="37">
        <f t="shared" si="6"/>
        <v>677</v>
      </c>
    </row>
    <row r="90" spans="1:255" s="35" customFormat="1" ht="15" customHeight="1">
      <c r="A90" s="3" t="s">
        <v>86</v>
      </c>
      <c r="B90" s="3" t="s">
        <v>148</v>
      </c>
      <c r="C90" s="5" t="s">
        <v>156</v>
      </c>
      <c r="D90" s="5" t="s">
        <v>157</v>
      </c>
      <c r="E90" s="37">
        <v>1</v>
      </c>
      <c r="F90" s="37">
        <v>35</v>
      </c>
      <c r="G90" s="40">
        <f t="shared" si="6"/>
        <v>35</v>
      </c>
    </row>
    <row r="91" spans="1:255" s="35" customFormat="1">
      <c r="A91" s="3" t="s">
        <v>71</v>
      </c>
      <c r="B91" s="3" t="s">
        <v>51</v>
      </c>
      <c r="C91" s="3" t="s">
        <v>71</v>
      </c>
      <c r="D91" s="3" t="s">
        <v>72</v>
      </c>
      <c r="E91" s="37">
        <v>4</v>
      </c>
      <c r="F91" s="37">
        <v>6</v>
      </c>
      <c r="G91" s="37">
        <f t="shared" si="6"/>
        <v>24</v>
      </c>
    </row>
    <row r="92" spans="1:255" s="35" customFormat="1">
      <c r="A92" s="3" t="s">
        <v>73</v>
      </c>
      <c r="B92" s="3" t="s">
        <v>51</v>
      </c>
      <c r="C92" s="3" t="s">
        <v>73</v>
      </c>
      <c r="D92" s="3" t="s">
        <v>74</v>
      </c>
      <c r="E92" s="37">
        <v>4</v>
      </c>
      <c r="F92" s="37">
        <v>5</v>
      </c>
      <c r="G92" s="37">
        <f t="shared" si="6"/>
        <v>20</v>
      </c>
    </row>
    <row r="93" spans="1:255" s="35" customFormat="1">
      <c r="A93" s="3" t="s">
        <v>75</v>
      </c>
      <c r="B93" s="3" t="s">
        <v>51</v>
      </c>
      <c r="C93" s="3" t="s">
        <v>75</v>
      </c>
      <c r="D93" s="3" t="s">
        <v>76</v>
      </c>
      <c r="E93" s="37">
        <v>4</v>
      </c>
      <c r="F93" s="37">
        <v>8</v>
      </c>
      <c r="G93" s="37">
        <f t="shared" si="6"/>
        <v>32</v>
      </c>
    </row>
    <row r="94" spans="1:255">
      <c r="A94" s="1"/>
      <c r="B94" s="1"/>
      <c r="C94" s="1"/>
      <c r="D94" s="1"/>
      <c r="E94" s="6"/>
      <c r="F94" s="6"/>
      <c r="G94" s="6"/>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35"/>
      <c r="CM94" s="35"/>
      <c r="CN94" s="35"/>
      <c r="CO94" s="35"/>
      <c r="CP94" s="35"/>
      <c r="CQ94" s="35"/>
      <c r="CR94" s="35"/>
      <c r="CS94" s="35"/>
      <c r="CT94" s="35"/>
      <c r="CU94" s="35"/>
      <c r="CV94" s="35"/>
      <c r="CW94" s="35"/>
      <c r="CX94" s="35"/>
      <c r="CY94" s="35"/>
      <c r="CZ94" s="35"/>
      <c r="DA94" s="35"/>
      <c r="DB94" s="35"/>
      <c r="DC94" s="35"/>
      <c r="DD94" s="35"/>
      <c r="DE94" s="35"/>
      <c r="DF94" s="35"/>
      <c r="DG94" s="35"/>
      <c r="DH94" s="35"/>
      <c r="DI94" s="35"/>
      <c r="DJ94" s="35"/>
      <c r="DK94" s="35"/>
      <c r="DL94" s="35"/>
      <c r="DM94" s="35"/>
      <c r="DN94" s="35"/>
      <c r="DO94" s="35"/>
      <c r="DP94" s="35"/>
      <c r="DQ94" s="35"/>
      <c r="DR94" s="35"/>
      <c r="DS94" s="35"/>
      <c r="DT94" s="35"/>
      <c r="DU94" s="35"/>
      <c r="DV94" s="35"/>
      <c r="DW94" s="35"/>
      <c r="DX94" s="35"/>
      <c r="DY94" s="35"/>
      <c r="DZ94" s="35"/>
      <c r="EA94" s="35"/>
      <c r="EB94" s="35"/>
      <c r="EC94" s="35"/>
      <c r="ED94" s="35"/>
      <c r="EE94" s="35"/>
      <c r="EF94" s="35"/>
      <c r="EG94" s="35"/>
      <c r="EH94" s="35"/>
      <c r="EI94" s="35"/>
      <c r="EJ94" s="35"/>
      <c r="EK94" s="35"/>
      <c r="EL94" s="35"/>
      <c r="EM94" s="35"/>
      <c r="EN94" s="35"/>
      <c r="EO94" s="35"/>
      <c r="EP94" s="35"/>
      <c r="EQ94" s="35"/>
      <c r="ER94" s="35"/>
      <c r="ES94" s="35"/>
      <c r="ET94" s="35"/>
      <c r="EU94" s="35"/>
      <c r="EV94" s="35"/>
      <c r="EW94" s="35"/>
      <c r="EX94" s="35"/>
      <c r="EY94" s="35"/>
      <c r="EZ94" s="35"/>
      <c r="FA94" s="35"/>
      <c r="FB94" s="35"/>
      <c r="FC94" s="35"/>
      <c r="FD94" s="35"/>
      <c r="FE94" s="35"/>
      <c r="FF94" s="35"/>
      <c r="FG94" s="35"/>
      <c r="FH94" s="35"/>
      <c r="FI94" s="35"/>
      <c r="FJ94" s="35"/>
      <c r="FK94" s="35"/>
      <c r="FL94" s="35"/>
      <c r="FM94" s="35"/>
      <c r="FN94" s="35"/>
      <c r="FO94" s="35"/>
      <c r="FP94" s="35"/>
      <c r="FQ94" s="35"/>
      <c r="FR94" s="35"/>
      <c r="FS94" s="35"/>
      <c r="FT94" s="35"/>
      <c r="FU94" s="35"/>
      <c r="FV94" s="35"/>
      <c r="FW94" s="35"/>
      <c r="FX94" s="35"/>
      <c r="FY94" s="35"/>
      <c r="FZ94" s="35"/>
      <c r="GA94" s="35"/>
      <c r="GB94" s="35"/>
      <c r="GC94" s="35"/>
      <c r="GD94" s="35"/>
      <c r="GE94" s="35"/>
      <c r="GF94" s="35"/>
      <c r="GG94" s="35"/>
      <c r="GH94" s="35"/>
      <c r="GI94" s="35"/>
      <c r="GJ94" s="35"/>
      <c r="GK94" s="35"/>
      <c r="GL94" s="35"/>
      <c r="GM94" s="35"/>
      <c r="GN94" s="35"/>
      <c r="GO94" s="35"/>
      <c r="GP94" s="35"/>
      <c r="GQ94" s="35"/>
      <c r="GR94" s="35"/>
      <c r="GS94" s="35"/>
      <c r="GT94" s="35"/>
      <c r="GU94" s="35"/>
      <c r="GV94" s="35"/>
      <c r="GW94" s="35"/>
      <c r="GX94" s="35"/>
      <c r="GY94" s="35"/>
      <c r="GZ94" s="35"/>
      <c r="HA94" s="35"/>
      <c r="HB94" s="35"/>
      <c r="HC94" s="35"/>
      <c r="HD94" s="35"/>
      <c r="HE94" s="35"/>
      <c r="HF94" s="35"/>
      <c r="HG94" s="35"/>
      <c r="HH94" s="35"/>
      <c r="HI94" s="35"/>
      <c r="HJ94" s="35"/>
      <c r="HK94" s="35"/>
      <c r="HL94" s="35"/>
      <c r="HM94" s="35"/>
      <c r="HN94" s="35"/>
      <c r="HO94" s="35"/>
      <c r="HP94" s="35"/>
      <c r="HQ94" s="35"/>
      <c r="HR94" s="35"/>
      <c r="HS94" s="35"/>
      <c r="HT94" s="35"/>
      <c r="HU94" s="35"/>
      <c r="HV94" s="35"/>
      <c r="HW94" s="35"/>
      <c r="HX94" s="35"/>
      <c r="HY94" s="35"/>
      <c r="HZ94" s="35"/>
      <c r="IA94" s="35"/>
      <c r="IB94" s="35"/>
      <c r="IC94" s="35"/>
      <c r="ID94" s="35"/>
      <c r="IE94" s="35"/>
      <c r="IF94" s="35"/>
      <c r="IG94" s="35"/>
      <c r="IH94" s="35"/>
      <c r="II94" s="35"/>
      <c r="IJ94" s="35"/>
      <c r="IK94" s="35"/>
      <c r="IL94" s="35"/>
      <c r="IM94" s="35"/>
      <c r="IN94" s="35"/>
      <c r="IO94" s="35"/>
      <c r="IP94" s="35"/>
      <c r="IQ94" s="35"/>
      <c r="IR94" s="35"/>
      <c r="IS94" s="35"/>
      <c r="IT94" s="35"/>
      <c r="IU94" s="35"/>
    </row>
    <row r="95" spans="1:255">
      <c r="A95" s="7" t="s">
        <v>158</v>
      </c>
      <c r="B95" s="1"/>
      <c r="C95" s="1"/>
      <c r="D95" s="1"/>
      <c r="E95" s="6"/>
      <c r="F95" s="6"/>
      <c r="G95" s="6"/>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35"/>
      <c r="CM95" s="35"/>
      <c r="CN95" s="35"/>
      <c r="CO95" s="35"/>
      <c r="CP95" s="35"/>
      <c r="CQ95" s="35"/>
      <c r="CR95" s="35"/>
      <c r="CS95" s="35"/>
      <c r="CT95" s="35"/>
      <c r="CU95" s="35"/>
      <c r="CV95" s="35"/>
      <c r="CW95" s="35"/>
      <c r="CX95" s="35"/>
      <c r="CY95" s="35"/>
      <c r="CZ95" s="35"/>
      <c r="DA95" s="35"/>
      <c r="DB95" s="35"/>
      <c r="DC95" s="35"/>
      <c r="DD95" s="35"/>
      <c r="DE95" s="35"/>
      <c r="DF95" s="35"/>
      <c r="DG95" s="35"/>
      <c r="DH95" s="35"/>
      <c r="DI95" s="35"/>
      <c r="DJ95" s="35"/>
      <c r="DK95" s="35"/>
      <c r="DL95" s="35"/>
      <c r="DM95" s="35"/>
      <c r="DN95" s="35"/>
      <c r="DO95" s="35"/>
      <c r="DP95" s="35"/>
      <c r="DQ95" s="35"/>
      <c r="DR95" s="35"/>
      <c r="DS95" s="35"/>
      <c r="DT95" s="35"/>
      <c r="DU95" s="35"/>
      <c r="DV95" s="35"/>
      <c r="DW95" s="35"/>
      <c r="DX95" s="35"/>
      <c r="DY95" s="35"/>
      <c r="DZ95" s="35"/>
      <c r="EA95" s="35"/>
      <c r="EB95" s="35"/>
      <c r="EC95" s="35"/>
      <c r="ED95" s="35"/>
      <c r="EE95" s="35"/>
      <c r="EF95" s="35"/>
      <c r="EG95" s="35"/>
      <c r="EH95" s="35"/>
      <c r="EI95" s="35"/>
      <c r="EJ95" s="35"/>
      <c r="EK95" s="35"/>
      <c r="EL95" s="35"/>
      <c r="EM95" s="35"/>
      <c r="EN95" s="35"/>
      <c r="EO95" s="35"/>
      <c r="EP95" s="35"/>
      <c r="EQ95" s="35"/>
      <c r="ER95" s="35"/>
      <c r="ES95" s="35"/>
      <c r="ET95" s="35"/>
      <c r="EU95" s="35"/>
      <c r="EV95" s="35"/>
      <c r="EW95" s="35"/>
      <c r="EX95" s="35"/>
      <c r="EY95" s="35"/>
      <c r="EZ95" s="35"/>
      <c r="FA95" s="35"/>
      <c r="FB95" s="35"/>
      <c r="FC95" s="35"/>
      <c r="FD95" s="35"/>
      <c r="FE95" s="35"/>
      <c r="FF95" s="35"/>
      <c r="FG95" s="35"/>
      <c r="FH95" s="35"/>
      <c r="FI95" s="35"/>
      <c r="FJ95" s="35"/>
      <c r="FK95" s="35"/>
      <c r="FL95" s="35"/>
      <c r="FM95" s="35"/>
      <c r="FN95" s="35"/>
      <c r="FO95" s="35"/>
      <c r="FP95" s="35"/>
      <c r="FQ95" s="35"/>
      <c r="FR95" s="35"/>
      <c r="FS95" s="35"/>
      <c r="FT95" s="35"/>
      <c r="FU95" s="35"/>
      <c r="FV95" s="35"/>
      <c r="FW95" s="35"/>
      <c r="FX95" s="35"/>
      <c r="FY95" s="35"/>
      <c r="FZ95" s="35"/>
      <c r="GA95" s="35"/>
      <c r="GB95" s="35"/>
      <c r="GC95" s="35"/>
      <c r="GD95" s="35"/>
      <c r="GE95" s="35"/>
      <c r="GF95" s="35"/>
      <c r="GG95" s="35"/>
      <c r="GH95" s="35"/>
      <c r="GI95" s="35"/>
      <c r="GJ95" s="35"/>
      <c r="GK95" s="35"/>
      <c r="GL95" s="35"/>
      <c r="GM95" s="35"/>
      <c r="GN95" s="35"/>
      <c r="GO95" s="35"/>
      <c r="GP95" s="35"/>
      <c r="GQ95" s="35"/>
      <c r="GR95" s="35"/>
      <c r="GS95" s="35"/>
      <c r="GT95" s="35"/>
      <c r="GU95" s="35"/>
      <c r="GV95" s="35"/>
      <c r="GW95" s="35"/>
      <c r="GX95" s="35"/>
      <c r="GY95" s="35"/>
      <c r="GZ95" s="35"/>
      <c r="HA95" s="35"/>
      <c r="HB95" s="35"/>
      <c r="HC95" s="35"/>
      <c r="HD95" s="35"/>
      <c r="HE95" s="35"/>
      <c r="HF95" s="35"/>
      <c r="HG95" s="35"/>
      <c r="HH95" s="35"/>
      <c r="HI95" s="35"/>
      <c r="HJ95" s="35"/>
      <c r="HK95" s="35"/>
      <c r="HL95" s="35"/>
      <c r="HM95" s="35"/>
      <c r="HN95" s="35"/>
      <c r="HO95" s="35"/>
      <c r="HP95" s="35"/>
      <c r="HQ95" s="35"/>
      <c r="HR95" s="35"/>
      <c r="HS95" s="35"/>
      <c r="HT95" s="35"/>
      <c r="HU95" s="35"/>
      <c r="HV95" s="35"/>
      <c r="HW95" s="35"/>
      <c r="HX95" s="35"/>
      <c r="HY95" s="35"/>
      <c r="HZ95" s="35"/>
      <c r="IA95" s="35"/>
      <c r="IB95" s="35"/>
      <c r="IC95" s="35"/>
      <c r="ID95" s="35"/>
      <c r="IE95" s="35"/>
      <c r="IF95" s="35"/>
      <c r="IG95" s="35"/>
      <c r="IH95" s="35"/>
      <c r="II95" s="35"/>
      <c r="IJ95" s="35"/>
      <c r="IK95" s="35"/>
      <c r="IL95" s="35"/>
      <c r="IM95" s="35"/>
      <c r="IN95" s="35"/>
      <c r="IO95" s="35"/>
      <c r="IP95" s="35"/>
      <c r="IQ95" s="35"/>
      <c r="IR95" s="35"/>
      <c r="IS95" s="35"/>
      <c r="IT95" s="35"/>
      <c r="IU95" s="35"/>
    </row>
    <row r="96" spans="1:255" ht="165.75">
      <c r="A96" s="9" t="s">
        <v>159</v>
      </c>
      <c r="B96" s="9" t="s">
        <v>63</v>
      </c>
      <c r="C96" s="51" t="s">
        <v>160</v>
      </c>
      <c r="D96" s="92" t="s">
        <v>161</v>
      </c>
      <c r="E96" s="38">
        <v>1</v>
      </c>
      <c r="F96" s="38">
        <v>1079</v>
      </c>
      <c r="G96" s="38">
        <f>E96*F96</f>
        <v>1079</v>
      </c>
      <c r="H96" s="49">
        <f>SUM(G96:G104)</f>
        <v>3832</v>
      </c>
    </row>
    <row r="97" spans="1:255" s="35" customFormat="1" ht="63.75" customHeight="1">
      <c r="A97" s="1" t="s">
        <v>162</v>
      </c>
      <c r="B97" s="69" t="s">
        <v>63</v>
      </c>
      <c r="C97" s="12" t="s">
        <v>163</v>
      </c>
      <c r="D97" s="69" t="s">
        <v>164</v>
      </c>
      <c r="E97" s="37">
        <v>1</v>
      </c>
      <c r="F97" s="37">
        <v>559</v>
      </c>
      <c r="G97" s="37">
        <f>F97*E97</f>
        <v>559</v>
      </c>
    </row>
    <row r="98" spans="1:255" s="41" customFormat="1" ht="15">
      <c r="A98" s="9" t="s">
        <v>165</v>
      </c>
      <c r="B98" s="9" t="s">
        <v>63</v>
      </c>
      <c r="C98" s="51"/>
      <c r="D98" s="69" t="s">
        <v>166</v>
      </c>
      <c r="E98" s="39">
        <v>2</v>
      </c>
      <c r="F98" s="38">
        <v>979</v>
      </c>
      <c r="G98" s="38">
        <f t="shared" ref="G98:G104" si="7">E98*F98</f>
        <v>1958</v>
      </c>
      <c r="H98" s="81"/>
    </row>
    <row r="99" spans="1:255">
      <c r="A99" s="9" t="s">
        <v>167</v>
      </c>
      <c r="B99" s="9" t="s">
        <v>51</v>
      </c>
      <c r="C99" s="9"/>
      <c r="D99" s="9" t="s">
        <v>67</v>
      </c>
      <c r="E99" s="38">
        <v>2</v>
      </c>
      <c r="F99" s="38">
        <v>40</v>
      </c>
      <c r="G99" s="38">
        <f t="shared" si="7"/>
        <v>80</v>
      </c>
    </row>
    <row r="100" spans="1:255">
      <c r="A100" s="9" t="s">
        <v>168</v>
      </c>
      <c r="B100" s="9" t="s">
        <v>51</v>
      </c>
      <c r="C100" s="9"/>
      <c r="D100" s="9" t="s">
        <v>67</v>
      </c>
      <c r="E100" s="38">
        <v>1</v>
      </c>
      <c r="F100" s="38">
        <v>40</v>
      </c>
      <c r="G100" s="38">
        <f t="shared" si="7"/>
        <v>40</v>
      </c>
    </row>
    <row r="101" spans="1:255" s="9" customFormat="1" ht="12.75">
      <c r="A101" s="9" t="s">
        <v>169</v>
      </c>
      <c r="B101" s="9" t="s">
        <v>51</v>
      </c>
      <c r="D101" s="9" t="s">
        <v>67</v>
      </c>
      <c r="E101" s="39">
        <v>1</v>
      </c>
      <c r="F101" s="39">
        <v>40</v>
      </c>
      <c r="G101" s="39">
        <f t="shared" si="7"/>
        <v>40</v>
      </c>
      <c r="H101" s="85"/>
    </row>
    <row r="102" spans="1:255" s="35" customFormat="1">
      <c r="A102" s="1" t="s">
        <v>71</v>
      </c>
      <c r="B102" s="1" t="s">
        <v>51</v>
      </c>
      <c r="C102" s="1" t="s">
        <v>71</v>
      </c>
      <c r="D102" s="1" t="s">
        <v>72</v>
      </c>
      <c r="E102" s="37">
        <v>4</v>
      </c>
      <c r="F102" s="37">
        <v>6</v>
      </c>
      <c r="G102" s="37">
        <f t="shared" si="7"/>
        <v>24</v>
      </c>
    </row>
    <row r="103" spans="1:255" s="35" customFormat="1">
      <c r="A103" s="1" t="s">
        <v>73</v>
      </c>
      <c r="B103" s="1" t="s">
        <v>51</v>
      </c>
      <c r="C103" s="1" t="s">
        <v>73</v>
      </c>
      <c r="D103" s="1" t="s">
        <v>74</v>
      </c>
      <c r="E103" s="37">
        <v>4</v>
      </c>
      <c r="F103" s="37">
        <v>5</v>
      </c>
      <c r="G103" s="37">
        <f t="shared" si="7"/>
        <v>20</v>
      </c>
    </row>
    <row r="104" spans="1:255" s="35" customFormat="1">
      <c r="A104" s="1" t="s">
        <v>75</v>
      </c>
      <c r="B104" s="1" t="s">
        <v>51</v>
      </c>
      <c r="C104" s="1" t="s">
        <v>75</v>
      </c>
      <c r="D104" s="1" t="s">
        <v>76</v>
      </c>
      <c r="E104" s="37">
        <v>4</v>
      </c>
      <c r="F104" s="37">
        <v>8</v>
      </c>
      <c r="G104" s="37">
        <f t="shared" si="7"/>
        <v>32</v>
      </c>
    </row>
    <row r="105" spans="1:255" s="41" customFormat="1">
      <c r="A105" s="9"/>
      <c r="B105" s="9"/>
      <c r="C105" s="51"/>
      <c r="D105" s="9"/>
      <c r="E105" s="39"/>
      <c r="F105" s="38"/>
      <c r="G105" s="38"/>
      <c r="H105" s="81"/>
    </row>
    <row r="106" spans="1:255">
      <c r="A106" s="9"/>
      <c r="B106" s="9"/>
      <c r="C106" s="51"/>
      <c r="D106" s="9"/>
      <c r="E106" s="39"/>
      <c r="F106" s="38"/>
      <c r="G106" s="38"/>
      <c r="H106" s="8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1"/>
      <c r="DL106" s="41"/>
      <c r="DM106" s="41"/>
      <c r="DN106" s="41"/>
      <c r="DO106" s="41"/>
      <c r="DP106" s="41"/>
      <c r="DQ106" s="41"/>
      <c r="DR106" s="41"/>
      <c r="DS106" s="41"/>
      <c r="DT106" s="41"/>
      <c r="DU106" s="41"/>
      <c r="DV106" s="41"/>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41"/>
      <c r="FM106" s="41"/>
      <c r="FN106" s="41"/>
      <c r="FO106" s="41"/>
      <c r="FP106" s="41"/>
      <c r="FQ106" s="41"/>
      <c r="FR106" s="41"/>
      <c r="FS106" s="41"/>
      <c r="FT106" s="41"/>
      <c r="FU106" s="41"/>
      <c r="FV106" s="41"/>
      <c r="FW106" s="41"/>
      <c r="FX106" s="41"/>
      <c r="FY106" s="41"/>
      <c r="FZ106" s="41"/>
      <c r="GA106" s="41"/>
      <c r="GB106" s="41"/>
      <c r="GC106" s="41"/>
      <c r="GD106" s="41"/>
      <c r="GE106" s="41"/>
      <c r="GF106" s="41"/>
      <c r="GG106" s="41"/>
      <c r="GH106" s="41"/>
      <c r="GI106" s="41"/>
      <c r="GJ106" s="41"/>
      <c r="GK106" s="41"/>
      <c r="GL106" s="41"/>
      <c r="GM106" s="41"/>
      <c r="GN106" s="41"/>
      <c r="GO106" s="41"/>
      <c r="GP106" s="41"/>
      <c r="GQ106" s="41"/>
      <c r="GR106" s="41"/>
      <c r="GS106" s="41"/>
      <c r="GT106" s="41"/>
      <c r="GU106" s="41"/>
      <c r="GV106" s="41"/>
      <c r="GW106" s="41"/>
      <c r="GX106" s="41"/>
      <c r="GY106" s="41"/>
      <c r="GZ106" s="41"/>
      <c r="HA106" s="41"/>
      <c r="HB106" s="41"/>
      <c r="HC106" s="41"/>
      <c r="HD106" s="41"/>
      <c r="HE106" s="41"/>
      <c r="HF106" s="41"/>
      <c r="HG106" s="41"/>
      <c r="HH106" s="41"/>
      <c r="HI106" s="41"/>
      <c r="HJ106" s="41"/>
      <c r="HK106" s="41"/>
      <c r="HL106" s="41"/>
      <c r="HM106" s="41"/>
      <c r="HN106" s="41"/>
      <c r="HO106" s="41"/>
      <c r="HP106" s="41"/>
      <c r="HQ106" s="41"/>
      <c r="HR106" s="41"/>
      <c r="HS106" s="41"/>
      <c r="HT106" s="41"/>
      <c r="HU106" s="41"/>
      <c r="HV106" s="41"/>
      <c r="HW106" s="41"/>
      <c r="HX106" s="41"/>
      <c r="HY106" s="41"/>
      <c r="HZ106" s="41"/>
      <c r="IA106" s="41"/>
      <c r="IB106" s="41"/>
      <c r="IC106" s="41"/>
      <c r="ID106" s="41"/>
      <c r="IE106" s="41"/>
      <c r="IF106" s="41"/>
      <c r="IG106" s="41"/>
      <c r="IH106" s="41"/>
      <c r="II106" s="41"/>
      <c r="IJ106" s="41"/>
      <c r="IK106" s="41"/>
      <c r="IL106" s="41"/>
      <c r="IM106" s="41"/>
      <c r="IN106" s="41"/>
      <c r="IO106" s="41"/>
      <c r="IP106" s="41"/>
      <c r="IQ106" s="41"/>
      <c r="IR106" s="41"/>
      <c r="IS106" s="41"/>
      <c r="IT106" s="41"/>
      <c r="IU106" s="41"/>
    </row>
    <row r="107" spans="1:255">
      <c r="A107" s="8"/>
      <c r="B107" s="13"/>
      <c r="C107" s="14"/>
      <c r="D107" s="13"/>
      <c r="E107" s="13"/>
      <c r="F107" s="32"/>
      <c r="G107" s="32"/>
      <c r="H107" s="8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41"/>
      <c r="DT107" s="41"/>
      <c r="DU107" s="41"/>
      <c r="DV107" s="41"/>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41"/>
      <c r="FM107" s="41"/>
      <c r="FN107" s="41"/>
      <c r="FO107" s="41"/>
      <c r="FP107" s="41"/>
      <c r="FQ107" s="41"/>
      <c r="FR107" s="41"/>
      <c r="FS107" s="41"/>
      <c r="FT107" s="41"/>
      <c r="FU107" s="41"/>
      <c r="FV107" s="41"/>
      <c r="FW107" s="41"/>
      <c r="FX107" s="41"/>
      <c r="FY107" s="41"/>
      <c r="FZ107" s="41"/>
      <c r="GA107" s="41"/>
      <c r="GB107" s="41"/>
      <c r="GC107" s="41"/>
      <c r="GD107" s="41"/>
      <c r="GE107" s="41"/>
      <c r="GF107" s="41"/>
      <c r="GG107" s="41"/>
      <c r="GH107" s="41"/>
      <c r="GI107" s="41"/>
      <c r="GJ107" s="41"/>
      <c r="GK107" s="41"/>
      <c r="GL107" s="41"/>
      <c r="GM107" s="41"/>
      <c r="GN107" s="41"/>
      <c r="GO107" s="41"/>
      <c r="GP107" s="41"/>
      <c r="GQ107" s="41"/>
      <c r="GR107" s="41"/>
      <c r="GS107" s="41"/>
      <c r="GT107" s="41"/>
      <c r="GU107" s="41"/>
      <c r="GV107" s="41"/>
      <c r="GW107" s="41"/>
      <c r="GX107" s="41"/>
      <c r="GY107" s="41"/>
      <c r="GZ107" s="41"/>
      <c r="HA107" s="41"/>
      <c r="HB107" s="41"/>
      <c r="HC107" s="41"/>
      <c r="HD107" s="41"/>
      <c r="HE107" s="41"/>
      <c r="HF107" s="41"/>
      <c r="HG107" s="41"/>
      <c r="HH107" s="41"/>
      <c r="HI107" s="41"/>
      <c r="HJ107" s="41"/>
      <c r="HK107" s="41"/>
      <c r="HL107" s="41"/>
      <c r="HM107" s="41"/>
      <c r="HN107" s="41"/>
      <c r="HO107" s="41"/>
      <c r="HP107" s="41"/>
      <c r="HQ107" s="41"/>
      <c r="HR107" s="41"/>
      <c r="HS107" s="41"/>
      <c r="HT107" s="41"/>
      <c r="HU107" s="41"/>
      <c r="HV107" s="41"/>
      <c r="HW107" s="41"/>
      <c r="HX107" s="41"/>
      <c r="HY107" s="41"/>
      <c r="HZ107" s="41"/>
      <c r="IA107" s="41"/>
      <c r="IB107" s="41"/>
      <c r="IC107" s="41"/>
      <c r="ID107" s="41"/>
      <c r="IE107" s="41"/>
      <c r="IF107" s="41"/>
      <c r="IG107" s="41"/>
      <c r="IH107" s="41"/>
      <c r="II107" s="41"/>
      <c r="IJ107" s="41"/>
      <c r="IK107" s="41"/>
      <c r="IL107" s="41"/>
      <c r="IM107" s="41"/>
      <c r="IN107" s="41"/>
      <c r="IO107" s="41"/>
      <c r="IP107" s="41"/>
      <c r="IQ107" s="41"/>
      <c r="IR107" s="41"/>
      <c r="IS107" s="41"/>
      <c r="IT107" s="41"/>
      <c r="IU107" s="41"/>
    </row>
    <row r="108" spans="1:255">
      <c r="A108" s="23" t="s">
        <v>170</v>
      </c>
      <c r="B108" s="13"/>
      <c r="C108" s="14"/>
      <c r="D108" s="13"/>
      <c r="E108" s="13"/>
      <c r="F108" s="32"/>
      <c r="G108" s="32"/>
      <c r="H108" s="81">
        <f>SUM(G109:G118)</f>
        <v>1126</v>
      </c>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1"/>
      <c r="DL108" s="41"/>
      <c r="DM108" s="41"/>
      <c r="DN108" s="41"/>
      <c r="DO108" s="41"/>
      <c r="DP108" s="41"/>
      <c r="DQ108" s="41"/>
      <c r="DR108" s="41"/>
      <c r="DS108" s="41"/>
      <c r="DT108" s="41"/>
      <c r="DU108" s="41"/>
      <c r="DV108" s="41"/>
      <c r="DW108" s="41"/>
      <c r="DX108" s="41"/>
      <c r="DY108" s="41"/>
      <c r="DZ108" s="41"/>
      <c r="EA108" s="41"/>
      <c r="EB108" s="41"/>
      <c r="EC108" s="41"/>
      <c r="ED108" s="41"/>
      <c r="EE108" s="41"/>
      <c r="EF108" s="41"/>
      <c r="EG108" s="41"/>
      <c r="EH108" s="41"/>
      <c r="EI108" s="41"/>
      <c r="EJ108" s="41"/>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41"/>
      <c r="FM108" s="41"/>
      <c r="FN108" s="41"/>
      <c r="FO108" s="41"/>
      <c r="FP108" s="41"/>
      <c r="FQ108" s="41"/>
      <c r="FR108" s="41"/>
      <c r="FS108" s="41"/>
      <c r="FT108" s="41"/>
      <c r="FU108" s="41"/>
      <c r="FV108" s="41"/>
      <c r="FW108" s="41"/>
      <c r="FX108" s="41"/>
      <c r="FY108" s="41"/>
      <c r="FZ108" s="41"/>
      <c r="GA108" s="41"/>
      <c r="GB108" s="41"/>
      <c r="GC108" s="41"/>
      <c r="GD108" s="41"/>
      <c r="GE108" s="41"/>
      <c r="GF108" s="41"/>
      <c r="GG108" s="41"/>
      <c r="GH108" s="41"/>
      <c r="GI108" s="41"/>
      <c r="GJ108" s="41"/>
      <c r="GK108" s="41"/>
      <c r="GL108" s="41"/>
      <c r="GM108" s="41"/>
      <c r="GN108" s="41"/>
      <c r="GO108" s="41"/>
      <c r="GP108" s="41"/>
      <c r="GQ108" s="41"/>
      <c r="GR108" s="41"/>
      <c r="GS108" s="41"/>
      <c r="GT108" s="41"/>
      <c r="GU108" s="41"/>
      <c r="GV108" s="41"/>
      <c r="GW108" s="41"/>
      <c r="GX108" s="41"/>
      <c r="GY108" s="41"/>
      <c r="GZ108" s="41"/>
      <c r="HA108" s="41"/>
      <c r="HB108" s="41"/>
      <c r="HC108" s="41"/>
      <c r="HD108" s="41"/>
      <c r="HE108" s="41"/>
      <c r="HF108" s="41"/>
      <c r="HG108" s="41"/>
      <c r="HH108" s="41"/>
      <c r="HI108" s="41"/>
      <c r="HJ108" s="41"/>
      <c r="HK108" s="41"/>
      <c r="HL108" s="41"/>
      <c r="HM108" s="41"/>
      <c r="HN108" s="41"/>
      <c r="HO108" s="41"/>
      <c r="HP108" s="41"/>
      <c r="HQ108" s="41"/>
      <c r="HR108" s="41"/>
      <c r="HS108" s="41"/>
      <c r="HT108" s="41"/>
      <c r="HU108" s="41"/>
      <c r="HV108" s="41"/>
      <c r="HW108" s="41"/>
      <c r="HX108" s="41"/>
      <c r="HY108" s="41"/>
      <c r="HZ108" s="41"/>
      <c r="IA108" s="41"/>
      <c r="IB108" s="41"/>
      <c r="IC108" s="41"/>
      <c r="ID108" s="41"/>
      <c r="IE108" s="41"/>
      <c r="IF108" s="41"/>
      <c r="IG108" s="41"/>
      <c r="IH108" s="41"/>
      <c r="II108" s="41"/>
      <c r="IJ108" s="41"/>
      <c r="IK108" s="41"/>
      <c r="IL108" s="41"/>
      <c r="IM108" s="41"/>
      <c r="IN108" s="41"/>
      <c r="IO108" s="41"/>
      <c r="IP108" s="41"/>
      <c r="IQ108" s="41"/>
      <c r="IR108" s="41"/>
      <c r="IS108" s="41"/>
      <c r="IT108" s="41"/>
      <c r="IU108" s="41"/>
    </row>
    <row r="109" spans="1:255" s="41" customFormat="1">
      <c r="A109" s="8" t="s">
        <v>171</v>
      </c>
      <c r="B109" s="8" t="s">
        <v>58</v>
      </c>
      <c r="C109" s="8"/>
      <c r="D109" s="8" t="s">
        <v>172</v>
      </c>
      <c r="E109" s="39">
        <v>2</v>
      </c>
      <c r="F109" s="38">
        <v>309</v>
      </c>
      <c r="G109" s="38">
        <f>E109*F109</f>
        <v>618</v>
      </c>
      <c r="H109" s="81"/>
    </row>
    <row r="110" spans="1:255" s="41" customFormat="1">
      <c r="A110" s="8"/>
      <c r="B110" s="8"/>
      <c r="C110" s="8"/>
      <c r="D110" s="8"/>
      <c r="E110" s="39"/>
      <c r="F110" s="38"/>
      <c r="G110" s="38"/>
      <c r="H110" s="81"/>
    </row>
    <row r="111" spans="1:255" s="41" customFormat="1">
      <c r="A111" s="8" t="s">
        <v>173</v>
      </c>
      <c r="B111" s="8" t="s">
        <v>51</v>
      </c>
      <c r="C111" s="8"/>
      <c r="D111" s="5" t="s">
        <v>61</v>
      </c>
      <c r="E111" s="38">
        <v>2</v>
      </c>
      <c r="F111" s="38">
        <v>95</v>
      </c>
      <c r="G111" s="38">
        <f>E111*F111</f>
        <v>190</v>
      </c>
      <c r="H111" s="81"/>
    </row>
    <row r="112" spans="1:255" s="41" customFormat="1">
      <c r="A112" s="8"/>
      <c r="B112" s="8"/>
      <c r="C112" s="8"/>
      <c r="D112" s="5"/>
      <c r="E112" s="38"/>
      <c r="F112" s="38"/>
      <c r="G112" s="38"/>
      <c r="H112" s="81"/>
    </row>
    <row r="113" spans="1:255">
      <c r="A113" s="15" t="s">
        <v>174</v>
      </c>
      <c r="G113" s="11"/>
    </row>
    <row r="114" spans="1:255">
      <c r="A114" s="19" t="s">
        <v>175</v>
      </c>
      <c r="B114" s="16" t="s">
        <v>51</v>
      </c>
      <c r="C114" s="17" t="s">
        <v>176</v>
      </c>
      <c r="D114" s="16" t="s">
        <v>177</v>
      </c>
      <c r="E114" s="18">
        <v>1</v>
      </c>
      <c r="F114" s="18">
        <v>15</v>
      </c>
      <c r="G114" s="11">
        <f>E114*F114</f>
        <v>15</v>
      </c>
    </row>
    <row r="115" spans="1:255">
      <c r="A115" s="19" t="s">
        <v>175</v>
      </c>
      <c r="B115" s="16" t="s">
        <v>51</v>
      </c>
      <c r="C115" s="17" t="s">
        <v>178</v>
      </c>
      <c r="D115" s="16" t="s">
        <v>179</v>
      </c>
      <c r="E115" s="18">
        <v>1</v>
      </c>
      <c r="F115" s="18">
        <v>27</v>
      </c>
      <c r="G115" s="11">
        <f>E115*F115</f>
        <v>27</v>
      </c>
    </row>
    <row r="116" spans="1:255" ht="25.5">
      <c r="A116" s="19" t="s">
        <v>175</v>
      </c>
      <c r="B116" s="16" t="s">
        <v>51</v>
      </c>
      <c r="C116" s="24" t="s">
        <v>180</v>
      </c>
      <c r="D116" s="16" t="s">
        <v>181</v>
      </c>
      <c r="E116" s="18">
        <v>1</v>
      </c>
      <c r="F116" s="18">
        <v>29</v>
      </c>
      <c r="G116" s="18">
        <f>E116*F116</f>
        <v>29</v>
      </c>
    </row>
    <row r="117" spans="1:255">
      <c r="A117" s="44" t="s">
        <v>182</v>
      </c>
      <c r="B117" s="45" t="s">
        <v>148</v>
      </c>
      <c r="C117" s="46" t="s">
        <v>183</v>
      </c>
      <c r="D117" s="45" t="s">
        <v>184</v>
      </c>
      <c r="E117" s="47">
        <v>1</v>
      </c>
      <c r="F117" s="47">
        <v>224</v>
      </c>
      <c r="G117" s="18">
        <f>E117*F117</f>
        <v>224</v>
      </c>
    </row>
    <row r="118" spans="1:255">
      <c r="A118" s="16" t="s">
        <v>185</v>
      </c>
      <c r="B118" s="3" t="s">
        <v>148</v>
      </c>
      <c r="C118" s="16" t="s">
        <v>186</v>
      </c>
      <c r="D118" s="16" t="s">
        <v>187</v>
      </c>
      <c r="E118" s="28">
        <v>1</v>
      </c>
      <c r="F118" s="28">
        <v>23</v>
      </c>
      <c r="G118" s="28">
        <f>E118*F118</f>
        <v>23</v>
      </c>
    </row>
    <row r="120" spans="1:255" ht="29.25">
      <c r="A120" s="50" t="s">
        <v>188</v>
      </c>
      <c r="G120" s="52">
        <f>SUM(G5:G119)</f>
        <v>26832.6</v>
      </c>
      <c r="H120" s="35" t="s">
        <v>189</v>
      </c>
    </row>
    <row r="122" spans="1:255" ht="15">
      <c r="A122" s="43" t="s">
        <v>190</v>
      </c>
    </row>
    <row r="123" spans="1:255" ht="30">
      <c r="A123" s="16" t="s">
        <v>191</v>
      </c>
      <c r="B123" s="16" t="s">
        <v>192</v>
      </c>
      <c r="C123" s="3" t="s">
        <v>193</v>
      </c>
      <c r="D123" s="72" t="s">
        <v>194</v>
      </c>
      <c r="E123" s="28">
        <v>2</v>
      </c>
      <c r="F123" s="28">
        <v>85</v>
      </c>
      <c r="G123" s="6">
        <f>E123*F123</f>
        <v>170</v>
      </c>
      <c r="H123" s="35" t="s">
        <v>195</v>
      </c>
    </row>
    <row r="124" spans="1:255" customFormat="1" ht="75" customHeight="1">
      <c r="A124" s="1" t="s">
        <v>196</v>
      </c>
      <c r="B124" s="1" t="s">
        <v>197</v>
      </c>
      <c r="C124" s="53" t="s">
        <v>198</v>
      </c>
      <c r="D124" s="3"/>
      <c r="E124" s="1"/>
      <c r="F124" s="1"/>
      <c r="G124" s="55"/>
      <c r="H124" s="86" t="s">
        <v>199</v>
      </c>
    </row>
    <row r="125" spans="1:255" ht="72.75">
      <c r="A125" s="1" t="s">
        <v>200</v>
      </c>
      <c r="B125" s="3" t="s">
        <v>201</v>
      </c>
      <c r="C125" s="1" t="s">
        <v>202</v>
      </c>
      <c r="D125" s="54" t="s">
        <v>203</v>
      </c>
      <c r="E125" s="4">
        <v>1</v>
      </c>
      <c r="F125" s="6">
        <v>1500</v>
      </c>
      <c r="G125" s="55">
        <v>1500</v>
      </c>
      <c r="H125" s="35" t="s">
        <v>204</v>
      </c>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5"/>
      <c r="CA125" s="35"/>
      <c r="CB125" s="35"/>
      <c r="CC125" s="35"/>
      <c r="CD125" s="35"/>
      <c r="CE125" s="35"/>
      <c r="CF125" s="35"/>
      <c r="CG125" s="35"/>
      <c r="CH125" s="35"/>
      <c r="CI125" s="35"/>
      <c r="CJ125" s="35"/>
      <c r="CK125" s="35"/>
      <c r="CL125" s="35"/>
      <c r="CM125" s="35"/>
      <c r="CN125" s="35"/>
      <c r="CO125" s="35"/>
      <c r="CP125" s="35"/>
      <c r="CQ125" s="35"/>
      <c r="CR125" s="35"/>
      <c r="CS125" s="35"/>
      <c r="CT125" s="35"/>
      <c r="CU125" s="35"/>
      <c r="CV125" s="35"/>
      <c r="CW125" s="35"/>
      <c r="CX125" s="35"/>
      <c r="CY125" s="35"/>
      <c r="CZ125" s="35"/>
      <c r="DA125" s="35"/>
      <c r="DB125" s="35"/>
      <c r="DC125" s="35"/>
      <c r="DD125" s="35"/>
      <c r="DE125" s="35"/>
      <c r="DF125" s="35"/>
      <c r="DG125" s="35"/>
      <c r="DH125" s="35"/>
      <c r="DI125" s="35"/>
      <c r="DJ125" s="35"/>
      <c r="DK125" s="35"/>
      <c r="DL125" s="35"/>
      <c r="DM125" s="35"/>
      <c r="DN125" s="35"/>
      <c r="DO125" s="35"/>
      <c r="DP125" s="35"/>
      <c r="DQ125" s="35"/>
      <c r="DR125" s="35"/>
      <c r="DS125" s="35"/>
      <c r="DT125" s="35"/>
      <c r="DU125" s="35"/>
      <c r="DV125" s="35"/>
      <c r="DW125" s="35"/>
      <c r="DX125" s="35"/>
      <c r="DY125" s="35"/>
      <c r="DZ125" s="35"/>
      <c r="EA125" s="35"/>
      <c r="EB125" s="35"/>
      <c r="EC125" s="35"/>
      <c r="ED125" s="35"/>
      <c r="EE125" s="35"/>
      <c r="EF125" s="35"/>
      <c r="EG125" s="35"/>
      <c r="EH125" s="35"/>
      <c r="EI125" s="35"/>
      <c r="EJ125" s="35"/>
      <c r="EK125" s="35"/>
      <c r="EL125" s="35"/>
      <c r="EM125" s="35"/>
      <c r="EN125" s="35"/>
      <c r="EO125" s="35"/>
      <c r="EP125" s="35"/>
      <c r="EQ125" s="35"/>
      <c r="ER125" s="35"/>
      <c r="ES125" s="35"/>
      <c r="ET125" s="35"/>
      <c r="EU125" s="35"/>
      <c r="EV125" s="35"/>
      <c r="EW125" s="35"/>
      <c r="EX125" s="35"/>
      <c r="EY125" s="35"/>
      <c r="EZ125" s="35"/>
      <c r="FA125" s="35"/>
      <c r="FB125" s="35"/>
      <c r="FC125" s="35"/>
      <c r="FD125" s="35"/>
      <c r="FE125" s="35"/>
      <c r="FF125" s="35"/>
      <c r="FG125" s="35"/>
      <c r="FH125" s="35"/>
      <c r="FI125" s="35"/>
      <c r="FJ125" s="35"/>
      <c r="FK125" s="35"/>
      <c r="FL125" s="35"/>
      <c r="FM125" s="35"/>
      <c r="FN125" s="35"/>
      <c r="FO125" s="35"/>
      <c r="FP125" s="35"/>
      <c r="FQ125" s="35"/>
      <c r="FR125" s="35"/>
      <c r="FS125" s="35"/>
      <c r="FT125" s="35"/>
      <c r="FU125" s="35"/>
      <c r="FV125" s="35"/>
      <c r="FW125" s="35"/>
      <c r="FX125" s="35"/>
      <c r="FY125" s="35"/>
      <c r="FZ125" s="35"/>
      <c r="GA125" s="35"/>
      <c r="GB125" s="35"/>
      <c r="GC125" s="35"/>
      <c r="GD125" s="35"/>
      <c r="GE125" s="35"/>
      <c r="GF125" s="35"/>
      <c r="GG125" s="35"/>
      <c r="GH125" s="35"/>
      <c r="GI125" s="35"/>
      <c r="GJ125" s="35"/>
      <c r="GK125" s="35"/>
      <c r="GL125" s="35"/>
      <c r="GM125" s="35"/>
      <c r="GN125" s="35"/>
      <c r="GO125" s="35"/>
      <c r="GP125" s="35"/>
      <c r="GQ125" s="35"/>
      <c r="GR125" s="35"/>
      <c r="GS125" s="35"/>
      <c r="GT125" s="35"/>
      <c r="GU125" s="35"/>
      <c r="GV125" s="35"/>
      <c r="GW125" s="35"/>
      <c r="GX125" s="35"/>
      <c r="GY125" s="35"/>
      <c r="GZ125" s="35"/>
      <c r="HA125" s="35"/>
      <c r="HB125" s="35"/>
      <c r="HC125" s="35"/>
      <c r="HD125" s="35"/>
      <c r="HE125" s="35"/>
      <c r="HF125" s="35"/>
      <c r="HG125" s="35"/>
      <c r="HH125" s="35"/>
      <c r="HI125" s="35"/>
      <c r="HJ125" s="35"/>
      <c r="HK125" s="35"/>
      <c r="HL125" s="35"/>
      <c r="HM125" s="35"/>
      <c r="HN125" s="35"/>
      <c r="HO125" s="35"/>
      <c r="HP125" s="35"/>
      <c r="HQ125" s="35"/>
      <c r="HR125" s="35"/>
      <c r="HS125" s="35"/>
      <c r="HT125" s="35"/>
      <c r="HU125" s="35"/>
      <c r="HV125" s="35"/>
      <c r="HW125" s="35"/>
      <c r="HX125" s="35"/>
      <c r="HY125" s="35"/>
      <c r="HZ125" s="35"/>
      <c r="IA125" s="35"/>
      <c r="IB125" s="35"/>
      <c r="IC125" s="35"/>
      <c r="ID125" s="35"/>
      <c r="IE125" s="35"/>
      <c r="IF125" s="35"/>
      <c r="IG125" s="35"/>
      <c r="IH125" s="35"/>
      <c r="II125" s="35"/>
      <c r="IJ125" s="35"/>
      <c r="IK125" s="35"/>
      <c r="IL125" s="35"/>
      <c r="IM125" s="35"/>
      <c r="IN125" s="35"/>
      <c r="IO125" s="35"/>
      <c r="IP125" s="35"/>
      <c r="IQ125" s="35"/>
      <c r="IR125" s="35"/>
      <c r="IS125" s="35"/>
      <c r="IT125" s="35"/>
      <c r="IU125" s="35"/>
    </row>
    <row r="126" spans="1:255">
      <c r="A126" s="5"/>
      <c r="B126" s="5"/>
      <c r="C126" s="2"/>
      <c r="D126" s="2"/>
      <c r="E126" s="28"/>
      <c r="F126" s="28"/>
      <c r="G126" s="28"/>
    </row>
    <row r="127" spans="1:255">
      <c r="A127" s="16" t="s">
        <v>205</v>
      </c>
      <c r="B127" s="3"/>
      <c r="C127" s="16"/>
      <c r="D127" s="16"/>
      <c r="E127" s="28"/>
      <c r="F127" s="28"/>
      <c r="G127" s="28"/>
    </row>
    <row r="128" spans="1:255">
      <c r="A128" s="19"/>
      <c r="B128" s="16"/>
      <c r="C128" s="17"/>
      <c r="D128" s="16"/>
      <c r="E128" s="18"/>
      <c r="F128" s="18"/>
      <c r="G128" s="18"/>
    </row>
    <row r="129" spans="1:7" ht="15">
      <c r="A129" s="50" t="s">
        <v>206</v>
      </c>
      <c r="G129" s="56">
        <f>SUM(G120:G127)</f>
        <v>28502.6</v>
      </c>
    </row>
    <row r="133" spans="1:7">
      <c r="G133" s="73"/>
    </row>
  </sheetData>
  <hyperlinks>
    <hyperlink ref="B31" r:id="rId1" xr:uid="{00000000-0004-0000-0000-000000000000}"/>
    <hyperlink ref="B9" r:id="rId2" xr:uid="{00000000-0004-0000-0000-000001000000}"/>
    <hyperlink ref="B10" r:id="rId3" xr:uid="{00000000-0004-0000-0000-000002000000}"/>
  </hyperlinks>
  <pageMargins left="0.7" right="0.7" top="0.75" bottom="0.75" header="0.3" footer="0.3"/>
  <pageSetup scale="58" fitToHeight="0" orientation="landscape"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14"/>
  <sheetViews>
    <sheetView topLeftCell="A6" workbookViewId="0">
      <selection activeCell="I75" sqref="I75"/>
    </sheetView>
  </sheetViews>
  <sheetFormatPr defaultRowHeight="15"/>
  <cols>
    <col min="1" max="1" width="53.85546875" customWidth="1"/>
    <col min="2" max="2" width="23" customWidth="1"/>
    <col min="3" max="3" width="35.140625" customWidth="1"/>
    <col min="4" max="4" width="18.28515625" bestFit="1" customWidth="1"/>
    <col min="5" max="5" width="6.7109375" bestFit="1" customWidth="1"/>
    <col min="6" max="6" width="8.85546875" customWidth="1"/>
    <col min="7" max="7" width="9.28515625" customWidth="1"/>
    <col min="8" max="8" width="41.42578125" customWidth="1"/>
  </cols>
  <sheetData>
    <row r="1" spans="1:15" ht="30.75" thickBot="1">
      <c r="A1" s="61" t="s">
        <v>0</v>
      </c>
      <c r="B1" s="62" t="s">
        <v>1</v>
      </c>
      <c r="C1" s="61" t="s">
        <v>2</v>
      </c>
      <c r="D1" s="63" t="s">
        <v>3</v>
      </c>
      <c r="E1" s="64" t="s">
        <v>4</v>
      </c>
      <c r="F1" s="64" t="s">
        <v>5</v>
      </c>
      <c r="G1" s="64" t="s">
        <v>6</v>
      </c>
      <c r="H1" s="61" t="s">
        <v>7</v>
      </c>
      <c r="L1" s="108">
        <f>SUM(G5,G7,G9,G23,G25,G36,G6,G47,G61,G13,G15,G67)</f>
        <v>2356.4899999999998</v>
      </c>
      <c r="M1">
        <f>12920-7000</f>
        <v>5920</v>
      </c>
    </row>
    <row r="2" spans="1:15" ht="15.75" thickTop="1">
      <c r="A2" s="57"/>
      <c r="B2" s="58"/>
      <c r="C2" s="59"/>
      <c r="D2" s="58"/>
      <c r="E2" s="60"/>
      <c r="F2" s="60"/>
      <c r="G2" s="109"/>
      <c r="H2" s="79"/>
      <c r="L2" s="108">
        <f>SUM(G10:G11,G14,G16:G17,G27,G28,G29,G30,G31,G32,G39,G40,G41,G42,G50,G51,G52,G53,G54,G55,G56,G57,G64,G65,G66,G68)</f>
        <v>5263.8799999999983</v>
      </c>
    </row>
    <row r="3" spans="1:15">
      <c r="A3" s="15" t="s">
        <v>207</v>
      </c>
      <c r="B3" s="16"/>
      <c r="C3" s="17"/>
      <c r="D3" s="16"/>
      <c r="E3" s="18"/>
      <c r="F3" s="18"/>
      <c r="G3" s="105"/>
      <c r="H3" s="35"/>
      <c r="L3" s="108">
        <f>SUM(L1:L2)+7000-9200</f>
        <v>5420.369999999999</v>
      </c>
    </row>
    <row r="4" spans="1:15" ht="99.75">
      <c r="A4" s="125" t="s">
        <v>9</v>
      </c>
      <c r="B4" s="93" t="s">
        <v>10</v>
      </c>
      <c r="C4" s="93" t="s">
        <v>11</v>
      </c>
      <c r="D4" s="94" t="s">
        <v>12</v>
      </c>
      <c r="E4" s="97">
        <v>1</v>
      </c>
      <c r="F4" s="139">
        <v>8000</v>
      </c>
      <c r="G4" s="103">
        <v>8000</v>
      </c>
      <c r="H4" s="98" t="s">
        <v>208</v>
      </c>
      <c r="M4" s="108">
        <f>SUM(G5:G7,G9:G11,G13:G17,G23,G25,G27:G32,G36,G39:G42,G47,G50:G57,G61,G64:G68)</f>
        <v>7620.3699999999981</v>
      </c>
      <c r="N4">
        <f>9200+7500</f>
        <v>16700</v>
      </c>
    </row>
    <row r="5" spans="1:15">
      <c r="A5" s="125" t="s">
        <v>18</v>
      </c>
      <c r="B5" s="93" t="s">
        <v>14</v>
      </c>
      <c r="C5" s="99" t="s">
        <v>19</v>
      </c>
      <c r="D5" s="100" t="s">
        <v>20</v>
      </c>
      <c r="E5" s="97">
        <v>4</v>
      </c>
      <c r="F5" s="139">
        <v>19.86</v>
      </c>
      <c r="G5" s="103">
        <f>F5*E5</f>
        <v>79.44</v>
      </c>
      <c r="H5" s="98"/>
      <c r="I5" s="155"/>
      <c r="N5" s="108">
        <f>N4-M4</f>
        <v>9079.630000000001</v>
      </c>
    </row>
    <row r="6" spans="1:15" ht="51">
      <c r="A6" s="126" t="s">
        <v>21</v>
      </c>
      <c r="B6" s="93" t="s">
        <v>22</v>
      </c>
      <c r="C6" s="93" t="s">
        <v>23</v>
      </c>
      <c r="D6" s="101" t="s">
        <v>24</v>
      </c>
      <c r="E6" s="93">
        <v>4</v>
      </c>
      <c r="F6" s="140">
        <v>7.09</v>
      </c>
      <c r="G6" s="102">
        <f>E6*F6</f>
        <v>28.36</v>
      </c>
      <c r="H6" s="93" t="s">
        <v>25</v>
      </c>
      <c r="I6" s="155"/>
      <c r="J6">
        <v>13</v>
      </c>
      <c r="K6">
        <f>J6*F6</f>
        <v>92.17</v>
      </c>
    </row>
    <row r="7" spans="1:15" ht="114">
      <c r="A7" s="127" t="s">
        <v>33</v>
      </c>
      <c r="B7" s="95" t="s">
        <v>209</v>
      </c>
      <c r="C7" s="96" t="s">
        <v>35</v>
      </c>
      <c r="D7" s="96" t="s">
        <v>210</v>
      </c>
      <c r="E7" s="97">
        <v>1</v>
      </c>
      <c r="F7" s="139">
        <v>410</v>
      </c>
      <c r="G7" s="102">
        <f>E7*F7</f>
        <v>410</v>
      </c>
      <c r="H7" s="98" t="s">
        <v>211</v>
      </c>
      <c r="I7" s="155"/>
      <c r="L7">
        <f>SUM(E6,E36,E47,E61)</f>
        <v>13</v>
      </c>
      <c r="N7" t="s">
        <v>212</v>
      </c>
      <c r="O7" t="s">
        <v>213</v>
      </c>
    </row>
    <row r="8" spans="1:15">
      <c r="A8" s="23" t="s">
        <v>214</v>
      </c>
      <c r="B8" s="21"/>
      <c r="C8" s="20"/>
      <c r="D8" s="21"/>
      <c r="E8" s="11"/>
      <c r="F8" s="104"/>
      <c r="G8" s="110"/>
      <c r="H8" s="35"/>
      <c r="I8" s="157"/>
      <c r="N8" s="108">
        <f>SUM(G5:G81)</f>
        <v>12878.48</v>
      </c>
      <c r="O8" s="108">
        <f>SUM(G4:G81)</f>
        <v>20878.479999999996</v>
      </c>
    </row>
    <row r="9" spans="1:15" ht="72">
      <c r="A9" s="134" t="s">
        <v>42</v>
      </c>
      <c r="B9" s="5" t="s">
        <v>215</v>
      </c>
      <c r="C9" s="27" t="s">
        <v>43</v>
      </c>
      <c r="D9" s="91"/>
      <c r="E9" s="18">
        <v>1</v>
      </c>
      <c r="F9" s="143">
        <v>59</v>
      </c>
      <c r="G9" s="105">
        <v>59</v>
      </c>
      <c r="H9" s="35" t="s">
        <v>216</v>
      </c>
      <c r="I9" s="155"/>
    </row>
    <row r="10" spans="1:15">
      <c r="A10" s="133" t="s">
        <v>50</v>
      </c>
      <c r="B10" s="8" t="s">
        <v>51</v>
      </c>
      <c r="C10" s="9"/>
      <c r="D10" s="8" t="s">
        <v>52</v>
      </c>
      <c r="E10" s="11">
        <v>1</v>
      </c>
      <c r="F10" s="145">
        <v>53.8</v>
      </c>
      <c r="G10" s="104">
        <f t="shared" ref="G10:G16" si="0">E10*F10</f>
        <v>53.8</v>
      </c>
      <c r="H10" s="35"/>
      <c r="I10" s="155"/>
    </row>
    <row r="11" spans="1:15">
      <c r="A11" s="133" t="s">
        <v>53</v>
      </c>
      <c r="B11" s="8" t="s">
        <v>51</v>
      </c>
      <c r="C11" s="9"/>
      <c r="D11" s="8" t="s">
        <v>54</v>
      </c>
      <c r="E11" s="11">
        <v>2</v>
      </c>
      <c r="F11" s="145">
        <v>112.96</v>
      </c>
      <c r="G11" s="104">
        <f t="shared" si="0"/>
        <v>225.92</v>
      </c>
      <c r="H11" s="35"/>
      <c r="I11" s="155"/>
    </row>
    <row r="12" spans="1:15">
      <c r="A12" s="133" t="s">
        <v>55</v>
      </c>
      <c r="B12" s="8" t="s">
        <v>51</v>
      </c>
      <c r="C12" s="9"/>
      <c r="D12" s="8" t="s">
        <v>56</v>
      </c>
      <c r="E12" s="11">
        <v>1</v>
      </c>
      <c r="F12" s="145">
        <v>57.17</v>
      </c>
      <c r="G12" s="104">
        <f t="shared" si="0"/>
        <v>57.17</v>
      </c>
      <c r="H12" s="35"/>
      <c r="I12" s="156"/>
    </row>
    <row r="13" spans="1:15">
      <c r="A13" s="133" t="s">
        <v>57</v>
      </c>
      <c r="B13" s="8" t="s">
        <v>58</v>
      </c>
      <c r="C13" s="9"/>
      <c r="D13" s="21" t="s">
        <v>59</v>
      </c>
      <c r="E13" s="11">
        <v>1</v>
      </c>
      <c r="F13" s="145">
        <v>329</v>
      </c>
      <c r="G13" s="104">
        <f t="shared" si="0"/>
        <v>329</v>
      </c>
      <c r="H13" s="35"/>
      <c r="I13" s="155"/>
    </row>
    <row r="14" spans="1:15">
      <c r="A14" s="133" t="s">
        <v>217</v>
      </c>
      <c r="B14" s="8" t="s">
        <v>51</v>
      </c>
      <c r="C14" s="9"/>
      <c r="D14" s="5" t="s">
        <v>61</v>
      </c>
      <c r="E14" s="11">
        <v>2</v>
      </c>
      <c r="F14" s="145">
        <v>100.82</v>
      </c>
      <c r="G14" s="104">
        <f t="shared" si="0"/>
        <v>201.64</v>
      </c>
      <c r="H14" s="35"/>
      <c r="I14" s="155"/>
    </row>
    <row r="15" spans="1:15" ht="51">
      <c r="A15" s="133" t="s">
        <v>62</v>
      </c>
      <c r="B15" s="8" t="s">
        <v>63</v>
      </c>
      <c r="C15" s="10" t="s">
        <v>64</v>
      </c>
      <c r="D15" s="92" t="s">
        <v>65</v>
      </c>
      <c r="E15" s="11">
        <v>1</v>
      </c>
      <c r="F15" s="145">
        <v>619</v>
      </c>
      <c r="G15" s="104">
        <f t="shared" si="0"/>
        <v>619</v>
      </c>
      <c r="H15" s="35"/>
      <c r="I15" s="155"/>
    </row>
    <row r="16" spans="1:15">
      <c r="A16" s="133" t="s">
        <v>66</v>
      </c>
      <c r="B16" s="8" t="s">
        <v>51</v>
      </c>
      <c r="C16" s="9"/>
      <c r="D16" s="8" t="s">
        <v>67</v>
      </c>
      <c r="E16" s="11">
        <v>1</v>
      </c>
      <c r="F16" s="145">
        <v>41.85</v>
      </c>
      <c r="G16" s="104">
        <f t="shared" si="0"/>
        <v>41.85</v>
      </c>
      <c r="H16" s="35"/>
      <c r="I16" s="155"/>
    </row>
    <row r="17" spans="1:12">
      <c r="A17" s="133" t="s">
        <v>68</v>
      </c>
      <c r="B17" s="8" t="s">
        <v>51</v>
      </c>
      <c r="C17" s="10"/>
      <c r="D17" s="42" t="s">
        <v>69</v>
      </c>
      <c r="E17" s="38">
        <v>1</v>
      </c>
      <c r="F17" s="151">
        <v>119.58</v>
      </c>
      <c r="G17" s="106">
        <f>E17*F17</f>
        <v>119.58</v>
      </c>
      <c r="H17" s="80"/>
      <c r="I17" s="155"/>
      <c r="L17" s="108">
        <f>SUM(I10:I12,I14,I16:I17,I27,G10:G12,G14,G16:G17,G27,G39,G50,G42,G56)</f>
        <v>3333.46</v>
      </c>
    </row>
    <row r="18" spans="1:12" ht="15.75" customHeight="1">
      <c r="A18" s="1" t="s">
        <v>71</v>
      </c>
      <c r="B18" s="3" t="s">
        <v>51</v>
      </c>
      <c r="C18" s="1" t="s">
        <v>71</v>
      </c>
      <c r="D18" s="3" t="s">
        <v>72</v>
      </c>
      <c r="E18" s="4">
        <v>8</v>
      </c>
      <c r="F18" s="146">
        <v>6.06</v>
      </c>
      <c r="G18" s="107"/>
      <c r="H18" s="35"/>
      <c r="I18" s="157"/>
    </row>
    <row r="19" spans="1:12" ht="15.75" customHeight="1">
      <c r="A19" s="128" t="s">
        <v>218</v>
      </c>
      <c r="B19" s="112" t="s">
        <v>51</v>
      </c>
      <c r="C19" s="111" t="s">
        <v>219</v>
      </c>
      <c r="D19" s="112" t="s">
        <v>220</v>
      </c>
      <c r="E19" s="113">
        <v>9</v>
      </c>
      <c r="F19" s="148">
        <v>10.83</v>
      </c>
      <c r="G19" s="114">
        <f>E19*F19</f>
        <v>97.47</v>
      </c>
      <c r="H19" s="35" t="s">
        <v>221</v>
      </c>
      <c r="I19" s="156"/>
    </row>
    <row r="20" spans="1:12" ht="15.75" customHeight="1">
      <c r="A20" s="128" t="s">
        <v>222</v>
      </c>
      <c r="B20" s="112" t="s">
        <v>51</v>
      </c>
      <c r="C20" s="111" t="s">
        <v>223</v>
      </c>
      <c r="D20" s="112" t="s">
        <v>224</v>
      </c>
      <c r="E20" s="113">
        <v>9</v>
      </c>
      <c r="F20" s="148">
        <v>11.76</v>
      </c>
      <c r="G20" s="114">
        <f>E20*F20</f>
        <v>105.84</v>
      </c>
      <c r="H20" s="35"/>
      <c r="I20" s="156"/>
    </row>
    <row r="21" spans="1:12">
      <c r="A21" s="128" t="s">
        <v>73</v>
      </c>
      <c r="B21" s="3" t="s">
        <v>51</v>
      </c>
      <c r="C21" s="1" t="s">
        <v>73</v>
      </c>
      <c r="D21" s="3" t="s">
        <v>74</v>
      </c>
      <c r="E21" s="4">
        <v>9</v>
      </c>
      <c r="F21" s="146">
        <v>5.9</v>
      </c>
      <c r="G21" s="107">
        <f>E21*F21</f>
        <v>53.1</v>
      </c>
      <c r="H21" s="35"/>
      <c r="I21" s="156"/>
    </row>
    <row r="22" spans="1:12">
      <c r="A22" s="128" t="s">
        <v>75</v>
      </c>
      <c r="B22" s="3" t="s">
        <v>51</v>
      </c>
      <c r="C22" s="1" t="s">
        <v>75</v>
      </c>
      <c r="D22" s="3" t="s">
        <v>76</v>
      </c>
      <c r="E22" s="4">
        <v>9</v>
      </c>
      <c r="F22" s="148">
        <v>8.9499999999999993</v>
      </c>
      <c r="G22" s="107">
        <f>E22*F22</f>
        <v>80.55</v>
      </c>
      <c r="H22" s="35"/>
      <c r="I22" s="156"/>
    </row>
    <row r="23" spans="1:12" ht="51">
      <c r="A23" s="135" t="s">
        <v>77</v>
      </c>
      <c r="B23" s="67" t="s">
        <v>78</v>
      </c>
      <c r="C23" s="22" t="s">
        <v>79</v>
      </c>
      <c r="D23" s="21" t="s">
        <v>80</v>
      </c>
      <c r="E23" s="11">
        <v>3</v>
      </c>
      <c r="F23" s="145">
        <v>140</v>
      </c>
      <c r="G23" s="104">
        <f>E23*F23</f>
        <v>420</v>
      </c>
      <c r="H23" s="35"/>
      <c r="I23" s="155"/>
    </row>
    <row r="24" spans="1:12">
      <c r="A24" s="23" t="s">
        <v>225</v>
      </c>
      <c r="B24" s="45"/>
      <c r="C24" s="46"/>
      <c r="D24" s="45"/>
      <c r="E24" s="47"/>
      <c r="F24" s="47"/>
      <c r="G24" s="121"/>
      <c r="H24" s="35"/>
      <c r="I24" s="157"/>
    </row>
    <row r="25" spans="1:12" ht="39">
      <c r="A25" s="128" t="s">
        <v>82</v>
      </c>
      <c r="B25" s="16" t="s">
        <v>215</v>
      </c>
      <c r="C25" s="17" t="s">
        <v>83</v>
      </c>
      <c r="D25" s="68"/>
      <c r="E25" s="18">
        <v>1</v>
      </c>
      <c r="F25" s="150">
        <v>18.88</v>
      </c>
      <c r="G25" s="104">
        <f>E25*F25</f>
        <v>18.88</v>
      </c>
      <c r="H25" s="1" t="s">
        <v>84</v>
      </c>
      <c r="I25" s="155"/>
    </row>
    <row r="26" spans="1:12" ht="26.25">
      <c r="A26" s="128" t="s">
        <v>86</v>
      </c>
      <c r="B26" s="3" t="s">
        <v>51</v>
      </c>
      <c r="C26" s="1" t="s">
        <v>87</v>
      </c>
      <c r="D26" s="3" t="s">
        <v>88</v>
      </c>
      <c r="E26" s="4">
        <v>1</v>
      </c>
      <c r="F26" s="152">
        <v>34.36</v>
      </c>
      <c r="G26" s="107">
        <f>E26*F26</f>
        <v>34.36</v>
      </c>
      <c r="H26" s="1" t="s">
        <v>89</v>
      </c>
      <c r="I26" s="156"/>
    </row>
    <row r="27" spans="1:12">
      <c r="A27" s="128" t="s">
        <v>90</v>
      </c>
      <c r="B27" s="3" t="s">
        <v>51</v>
      </c>
      <c r="C27" s="1" t="s">
        <v>91</v>
      </c>
      <c r="D27" s="3" t="s">
        <v>92</v>
      </c>
      <c r="E27" s="1">
        <v>1</v>
      </c>
      <c r="F27" s="141">
        <v>165.62</v>
      </c>
      <c r="G27" s="110">
        <f>F27*E27</f>
        <v>165.62</v>
      </c>
      <c r="H27" s="1"/>
      <c r="I27" s="155"/>
    </row>
    <row r="28" spans="1:12">
      <c r="A28" s="128" t="s">
        <v>93</v>
      </c>
      <c r="B28" s="3" t="s">
        <v>51</v>
      </c>
      <c r="C28" s="1" t="s">
        <v>94</v>
      </c>
      <c r="D28" s="3" t="s">
        <v>95</v>
      </c>
      <c r="E28" s="1">
        <v>1</v>
      </c>
      <c r="F28" s="141">
        <v>100.82</v>
      </c>
      <c r="G28" s="110">
        <f>F28*E28</f>
        <v>100.82</v>
      </c>
      <c r="H28" s="1"/>
      <c r="I28" s="155"/>
    </row>
    <row r="29" spans="1:12">
      <c r="A29" s="128" t="s">
        <v>86</v>
      </c>
      <c r="B29" s="3" t="s">
        <v>51</v>
      </c>
      <c r="C29" s="1" t="s">
        <v>96</v>
      </c>
      <c r="D29" s="3" t="s">
        <v>97</v>
      </c>
      <c r="E29" s="1">
        <v>1</v>
      </c>
      <c r="F29" s="141">
        <v>30.98</v>
      </c>
      <c r="G29" s="110">
        <f>E29*F29</f>
        <v>30.98</v>
      </c>
      <c r="H29" s="1"/>
      <c r="I29" s="155"/>
    </row>
    <row r="30" spans="1:12">
      <c r="A30" s="128" t="s">
        <v>98</v>
      </c>
      <c r="B30" s="3" t="s">
        <v>51</v>
      </c>
      <c r="C30" s="1" t="s">
        <v>99</v>
      </c>
      <c r="D30" s="3" t="s">
        <v>100</v>
      </c>
      <c r="E30" s="1">
        <v>1</v>
      </c>
      <c r="F30" s="141">
        <v>25.31</v>
      </c>
      <c r="G30" s="110">
        <f>E30*F30</f>
        <v>25.31</v>
      </c>
      <c r="H30" s="1"/>
      <c r="I30" s="155">
        <f>12*F60</f>
        <v>107.39999999999999</v>
      </c>
    </row>
    <row r="31" spans="1:12">
      <c r="A31" s="128" t="s">
        <v>101</v>
      </c>
      <c r="B31" s="3" t="s">
        <v>51</v>
      </c>
      <c r="C31" s="1" t="s">
        <v>102</v>
      </c>
      <c r="D31" s="3" t="s">
        <v>226</v>
      </c>
      <c r="E31" s="1">
        <v>1</v>
      </c>
      <c r="F31" s="141">
        <v>17.82</v>
      </c>
      <c r="G31" s="110">
        <f>E31*F31</f>
        <v>17.82</v>
      </c>
      <c r="H31" s="1"/>
      <c r="I31" s="155"/>
    </row>
    <row r="32" spans="1:12">
      <c r="A32" s="128" t="s">
        <v>104</v>
      </c>
      <c r="B32" s="3" t="s">
        <v>51</v>
      </c>
      <c r="C32" s="1" t="s">
        <v>105</v>
      </c>
      <c r="D32" s="3" t="s">
        <v>106</v>
      </c>
      <c r="E32" s="1">
        <v>1</v>
      </c>
      <c r="F32" s="141">
        <v>12.71</v>
      </c>
      <c r="G32" s="110">
        <f>E32*F32</f>
        <v>12.71</v>
      </c>
      <c r="H32" s="1"/>
      <c r="I32" s="155"/>
    </row>
    <row r="33" spans="1:11">
      <c r="A33" s="1" t="s">
        <v>71</v>
      </c>
      <c r="B33" s="3" t="s">
        <v>51</v>
      </c>
      <c r="C33" s="1" t="s">
        <v>71</v>
      </c>
      <c r="D33" s="3" t="s">
        <v>72</v>
      </c>
      <c r="E33" s="4" t="s">
        <v>227</v>
      </c>
      <c r="F33" s="6">
        <v>5.65</v>
      </c>
      <c r="G33" s="6"/>
      <c r="H33" s="1"/>
      <c r="I33" s="157"/>
    </row>
    <row r="34" spans="1:11">
      <c r="A34" s="1" t="s">
        <v>73</v>
      </c>
      <c r="B34" s="3" t="s">
        <v>51</v>
      </c>
      <c r="C34" s="1" t="s">
        <v>73</v>
      </c>
      <c r="D34" s="3" t="s">
        <v>74</v>
      </c>
      <c r="E34" s="4" t="s">
        <v>227</v>
      </c>
      <c r="F34" s="6">
        <v>5.51</v>
      </c>
      <c r="G34" s="6"/>
      <c r="H34" s="1"/>
      <c r="I34" s="157"/>
    </row>
    <row r="35" spans="1:11">
      <c r="A35" s="1" t="s">
        <v>75</v>
      </c>
      <c r="B35" s="3" t="s">
        <v>51</v>
      </c>
      <c r="C35" s="1" t="s">
        <v>75</v>
      </c>
      <c r="D35" s="3" t="s">
        <v>76</v>
      </c>
      <c r="E35" s="4" t="s">
        <v>227</v>
      </c>
      <c r="F35" s="6">
        <v>8.35</v>
      </c>
      <c r="G35" s="6"/>
      <c r="I35" s="157"/>
    </row>
    <row r="36" spans="1:11">
      <c r="A36" s="120" t="s">
        <v>21</v>
      </c>
      <c r="B36" s="3" t="s">
        <v>22</v>
      </c>
      <c r="C36" s="1" t="s">
        <v>23</v>
      </c>
      <c r="D36" s="89" t="s">
        <v>24</v>
      </c>
      <c r="E36" s="1">
        <v>1</v>
      </c>
      <c r="F36" s="141">
        <v>7.09</v>
      </c>
      <c r="G36" s="110">
        <f>E36*F36</f>
        <v>7.09</v>
      </c>
      <c r="I36" s="155"/>
    </row>
    <row r="37" spans="1:11">
      <c r="A37" s="1"/>
      <c r="B37" s="3"/>
      <c r="C37" s="1"/>
      <c r="D37" s="3"/>
      <c r="E37" s="1"/>
      <c r="F37" s="37"/>
      <c r="G37" s="110"/>
      <c r="I37" s="157"/>
    </row>
    <row r="38" spans="1:11">
      <c r="A38" s="23" t="s">
        <v>228</v>
      </c>
      <c r="B38" s="33"/>
      <c r="C38" s="33"/>
      <c r="D38" s="33"/>
      <c r="E38" s="32"/>
      <c r="F38" s="32"/>
      <c r="G38" s="122"/>
      <c r="I38" s="157"/>
    </row>
    <row r="39" spans="1:11">
      <c r="A39" s="130" t="s">
        <v>108</v>
      </c>
      <c r="B39" s="17" t="s">
        <v>51</v>
      </c>
      <c r="C39" s="1" t="s">
        <v>109</v>
      </c>
      <c r="D39" s="3" t="s">
        <v>92</v>
      </c>
      <c r="E39" s="28">
        <v>4</v>
      </c>
      <c r="F39" s="143">
        <v>165.62</v>
      </c>
      <c r="G39" s="105">
        <f t="shared" ref="G39:G47" si="1">E39*F39</f>
        <v>662.48</v>
      </c>
      <c r="I39" s="155">
        <f>SUM(E50,E39)*F39</f>
        <v>1987.44</v>
      </c>
    </row>
    <row r="40" spans="1:11">
      <c r="A40" s="130" t="s">
        <v>110</v>
      </c>
      <c r="B40" s="17" t="s">
        <v>51</v>
      </c>
      <c r="C40" s="1" t="s">
        <v>96</v>
      </c>
      <c r="D40" s="3" t="s">
        <v>111</v>
      </c>
      <c r="E40" s="28">
        <v>4</v>
      </c>
      <c r="F40" s="143">
        <v>30.98</v>
      </c>
      <c r="G40" s="105">
        <f t="shared" si="1"/>
        <v>123.92</v>
      </c>
      <c r="I40" s="155">
        <f>SUM(E40,E51)*F40</f>
        <v>371.76</v>
      </c>
    </row>
    <row r="41" spans="1:11">
      <c r="A41" s="131" t="s">
        <v>112</v>
      </c>
      <c r="B41" s="17" t="s">
        <v>51</v>
      </c>
      <c r="C41" s="9" t="s">
        <v>113</v>
      </c>
      <c r="D41" s="9" t="s">
        <v>114</v>
      </c>
      <c r="E41" s="25">
        <v>4</v>
      </c>
      <c r="F41" s="145">
        <v>71.19</v>
      </c>
      <c r="G41" s="105">
        <f>E41*F41</f>
        <v>284.76</v>
      </c>
      <c r="I41" s="155"/>
    </row>
    <row r="42" spans="1:11">
      <c r="A42" s="132" t="s">
        <v>115</v>
      </c>
      <c r="B42" s="17" t="s">
        <v>51</v>
      </c>
      <c r="C42" s="17" t="s">
        <v>116</v>
      </c>
      <c r="D42" s="17" t="s">
        <v>117</v>
      </c>
      <c r="E42" s="28">
        <v>5</v>
      </c>
      <c r="F42" s="143">
        <v>59.24</v>
      </c>
      <c r="G42" s="105">
        <f t="shared" si="1"/>
        <v>296.2</v>
      </c>
      <c r="I42" s="155"/>
    </row>
    <row r="43" spans="1:11">
      <c r="A43" s="133" t="s">
        <v>118</v>
      </c>
      <c r="B43" s="8" t="s">
        <v>51</v>
      </c>
      <c r="C43" s="9"/>
      <c r="D43" s="8" t="s">
        <v>56</v>
      </c>
      <c r="E43" s="11">
        <v>4</v>
      </c>
      <c r="F43" s="145">
        <v>53.36</v>
      </c>
      <c r="G43" s="104">
        <f t="shared" si="1"/>
        <v>213.44</v>
      </c>
      <c r="I43" s="156"/>
    </row>
    <row r="44" spans="1:11">
      <c r="A44" s="128" t="s">
        <v>71</v>
      </c>
      <c r="B44" s="1" t="s">
        <v>51</v>
      </c>
      <c r="C44" s="1" t="s">
        <v>71</v>
      </c>
      <c r="D44" s="1" t="s">
        <v>72</v>
      </c>
      <c r="E44" s="6">
        <v>8</v>
      </c>
      <c r="F44" s="146">
        <v>6.06</v>
      </c>
      <c r="G44" s="107">
        <f>E44*F44</f>
        <v>48.48</v>
      </c>
      <c r="I44" s="156">
        <f>12*F44</f>
        <v>72.72</v>
      </c>
      <c r="K44">
        <v>12</v>
      </c>
    </row>
    <row r="45" spans="1:11">
      <c r="A45" s="128" t="s">
        <v>73</v>
      </c>
      <c r="B45" s="1" t="s">
        <v>51</v>
      </c>
      <c r="C45" s="1" t="s">
        <v>73</v>
      </c>
      <c r="D45" s="1" t="s">
        <v>74</v>
      </c>
      <c r="E45" s="6">
        <v>4</v>
      </c>
      <c r="F45" s="146">
        <v>5.9</v>
      </c>
      <c r="G45" s="6">
        <f t="shared" si="1"/>
        <v>23.6</v>
      </c>
      <c r="I45" s="156">
        <f>8*F45</f>
        <v>47.2</v>
      </c>
      <c r="K45">
        <v>8</v>
      </c>
    </row>
    <row r="46" spans="1:11">
      <c r="A46" s="128" t="s">
        <v>75</v>
      </c>
      <c r="B46" s="1" t="s">
        <v>51</v>
      </c>
      <c r="C46" s="1" t="s">
        <v>75</v>
      </c>
      <c r="D46" s="1" t="s">
        <v>76</v>
      </c>
      <c r="E46" s="6">
        <v>8</v>
      </c>
      <c r="F46" s="148">
        <v>8.9499999999999993</v>
      </c>
      <c r="G46" s="6">
        <f t="shared" si="1"/>
        <v>71.599999999999994</v>
      </c>
      <c r="I46" s="156">
        <f>12*F46</f>
        <v>107.39999999999999</v>
      </c>
      <c r="K46">
        <v>12</v>
      </c>
    </row>
    <row r="47" spans="1:11">
      <c r="A47" s="128" t="s">
        <v>21</v>
      </c>
      <c r="B47" s="3"/>
      <c r="C47" s="1"/>
      <c r="D47" s="65"/>
      <c r="E47" s="1">
        <v>4</v>
      </c>
      <c r="F47" s="141">
        <v>7.09</v>
      </c>
      <c r="G47" s="110">
        <f t="shared" si="1"/>
        <v>28.36</v>
      </c>
      <c r="I47" s="155"/>
    </row>
    <row r="48" spans="1:11">
      <c r="F48" s="108"/>
      <c r="G48" s="108"/>
      <c r="I48" s="157"/>
    </row>
    <row r="49" spans="1:9">
      <c r="A49" s="116" t="s">
        <v>229</v>
      </c>
      <c r="B49" s="33"/>
      <c r="C49" s="33"/>
      <c r="D49" s="33"/>
      <c r="E49" s="32"/>
      <c r="F49" s="32"/>
      <c r="G49" s="122"/>
      <c r="I49" s="157"/>
    </row>
    <row r="50" spans="1:9">
      <c r="A50" s="130" t="s">
        <v>108</v>
      </c>
      <c r="B50" s="17" t="s">
        <v>51</v>
      </c>
      <c r="C50" s="1" t="s">
        <v>109</v>
      </c>
      <c r="D50" s="3" t="s">
        <v>92</v>
      </c>
      <c r="E50" s="28">
        <v>8</v>
      </c>
      <c r="F50" s="144">
        <v>165.62</v>
      </c>
      <c r="G50" s="105">
        <f t="shared" ref="G50:G61" si="2">E50*F50</f>
        <v>1324.96</v>
      </c>
      <c r="I50" s="155"/>
    </row>
    <row r="51" spans="1:9">
      <c r="A51" s="130" t="s">
        <v>110</v>
      </c>
      <c r="B51" s="17" t="s">
        <v>51</v>
      </c>
      <c r="C51" s="1" t="s">
        <v>96</v>
      </c>
      <c r="D51" s="3" t="s">
        <v>111</v>
      </c>
      <c r="E51" s="28">
        <v>8</v>
      </c>
      <c r="F51" s="144">
        <v>30.98</v>
      </c>
      <c r="G51" s="105">
        <f t="shared" si="2"/>
        <v>247.84</v>
      </c>
      <c r="I51" s="155"/>
    </row>
    <row r="52" spans="1:9">
      <c r="A52" s="128" t="s">
        <v>93</v>
      </c>
      <c r="B52" s="3" t="s">
        <v>51</v>
      </c>
      <c r="C52" s="1" t="s">
        <v>94</v>
      </c>
      <c r="D52" s="3" t="s">
        <v>95</v>
      </c>
      <c r="E52" s="1">
        <v>4</v>
      </c>
      <c r="F52" s="146">
        <v>100.82</v>
      </c>
      <c r="G52" s="110">
        <f>F52*E52</f>
        <v>403.28</v>
      </c>
      <c r="I52" s="155"/>
    </row>
    <row r="53" spans="1:9">
      <c r="A53" s="131" t="s">
        <v>104</v>
      </c>
      <c r="B53" s="17" t="s">
        <v>51</v>
      </c>
      <c r="C53" s="9" t="s">
        <v>120</v>
      </c>
      <c r="D53" s="9" t="s">
        <v>121</v>
      </c>
      <c r="E53" s="25">
        <v>8</v>
      </c>
      <c r="F53" s="147">
        <v>14.39</v>
      </c>
      <c r="G53" s="105">
        <f t="shared" si="2"/>
        <v>115.12</v>
      </c>
      <c r="I53" s="155"/>
    </row>
    <row r="54" spans="1:9">
      <c r="A54" s="128" t="s">
        <v>101</v>
      </c>
      <c r="B54" s="3" t="s">
        <v>51</v>
      </c>
      <c r="C54" s="1" t="s">
        <v>102</v>
      </c>
      <c r="D54" s="3" t="s">
        <v>226</v>
      </c>
      <c r="E54" s="1">
        <v>4</v>
      </c>
      <c r="F54" s="146">
        <v>17.82</v>
      </c>
      <c r="G54" s="110">
        <f>E54*F54</f>
        <v>71.28</v>
      </c>
      <c r="I54" s="155"/>
    </row>
    <row r="55" spans="1:9">
      <c r="A55" s="128" t="s">
        <v>98</v>
      </c>
      <c r="B55" s="3" t="s">
        <v>51</v>
      </c>
      <c r="C55" s="1" t="s">
        <v>122</v>
      </c>
      <c r="D55" s="3" t="s">
        <v>123</v>
      </c>
      <c r="E55" s="1">
        <v>4</v>
      </c>
      <c r="F55" s="146">
        <v>27.23</v>
      </c>
      <c r="G55" s="110">
        <f>E55*F55</f>
        <v>108.92</v>
      </c>
      <c r="I55" s="155"/>
    </row>
    <row r="56" spans="1:9">
      <c r="A56" s="131" t="s">
        <v>124</v>
      </c>
      <c r="B56" s="5" t="s">
        <v>51</v>
      </c>
      <c r="C56" s="29" t="s">
        <v>125</v>
      </c>
      <c r="D56" s="16" t="s">
        <v>126</v>
      </c>
      <c r="E56" s="18">
        <v>4</v>
      </c>
      <c r="F56" s="149">
        <v>46.06</v>
      </c>
      <c r="G56" s="105">
        <f>E56*F56</f>
        <v>184.24</v>
      </c>
      <c r="I56" s="155"/>
    </row>
    <row r="57" spans="1:9">
      <c r="A57" s="131" t="s">
        <v>127</v>
      </c>
      <c r="B57" s="5" t="s">
        <v>51</v>
      </c>
      <c r="C57" s="5" t="s">
        <v>128</v>
      </c>
      <c r="D57" s="16" t="s">
        <v>129</v>
      </c>
      <c r="E57" s="18">
        <v>8</v>
      </c>
      <c r="F57" s="149">
        <v>4.55</v>
      </c>
      <c r="G57" s="105">
        <f>E57*F57</f>
        <v>36.4</v>
      </c>
      <c r="I57" s="155"/>
    </row>
    <row r="58" spans="1:9">
      <c r="A58" s="128" t="s">
        <v>71</v>
      </c>
      <c r="B58" s="1" t="s">
        <v>51</v>
      </c>
      <c r="C58" s="1" t="s">
        <v>71</v>
      </c>
      <c r="D58" s="1" t="s">
        <v>72</v>
      </c>
      <c r="E58" s="6">
        <v>4</v>
      </c>
      <c r="F58" s="146">
        <v>6.06</v>
      </c>
      <c r="G58" s="107">
        <f t="shared" si="2"/>
        <v>24.24</v>
      </c>
      <c r="I58" s="156"/>
    </row>
    <row r="59" spans="1:9">
      <c r="A59" s="128" t="s">
        <v>73</v>
      </c>
      <c r="B59" s="1" t="s">
        <v>51</v>
      </c>
      <c r="C59" s="1" t="s">
        <v>73</v>
      </c>
      <c r="D59" s="1" t="s">
        <v>74</v>
      </c>
      <c r="E59" s="6">
        <v>4</v>
      </c>
      <c r="F59" s="146">
        <v>5.9</v>
      </c>
      <c r="G59" s="107">
        <f t="shared" si="2"/>
        <v>23.6</v>
      </c>
      <c r="I59" s="156"/>
    </row>
    <row r="60" spans="1:9">
      <c r="A60" s="128" t="s">
        <v>75</v>
      </c>
      <c r="B60" s="1" t="s">
        <v>51</v>
      </c>
      <c r="C60" s="1" t="s">
        <v>75</v>
      </c>
      <c r="D60" s="1" t="s">
        <v>76</v>
      </c>
      <c r="E60" s="6">
        <v>4</v>
      </c>
      <c r="F60" s="148">
        <v>8.9499999999999993</v>
      </c>
      <c r="G60" s="107">
        <f t="shared" si="2"/>
        <v>35.799999999999997</v>
      </c>
      <c r="I60" s="156"/>
    </row>
    <row r="61" spans="1:9">
      <c r="A61" s="129" t="s">
        <v>21</v>
      </c>
      <c r="B61" s="76" t="s">
        <v>22</v>
      </c>
      <c r="C61" s="77" t="s">
        <v>23</v>
      </c>
      <c r="D61" s="89" t="s">
        <v>24</v>
      </c>
      <c r="E61" s="75">
        <v>4</v>
      </c>
      <c r="F61" s="142">
        <v>7.09</v>
      </c>
      <c r="G61" s="107">
        <f t="shared" si="2"/>
        <v>28.36</v>
      </c>
      <c r="I61" s="155"/>
    </row>
    <row r="62" spans="1:9">
      <c r="F62" s="108"/>
      <c r="G62" s="108"/>
      <c r="I62" s="157"/>
    </row>
    <row r="63" spans="1:9">
      <c r="A63" s="116" t="s">
        <v>230</v>
      </c>
      <c r="B63" s="13"/>
      <c r="C63" s="30"/>
      <c r="D63" s="30"/>
      <c r="E63" s="30"/>
      <c r="F63" s="31"/>
      <c r="G63" s="123"/>
      <c r="I63" s="157"/>
    </row>
    <row r="64" spans="1:9" ht="25.5">
      <c r="A64" s="133" t="s">
        <v>131</v>
      </c>
      <c r="B64" s="8" t="s">
        <v>51</v>
      </c>
      <c r="C64" s="10" t="s">
        <v>132</v>
      </c>
      <c r="D64" s="8" t="s">
        <v>133</v>
      </c>
      <c r="E64" s="34">
        <v>1</v>
      </c>
      <c r="F64" s="147">
        <v>207.61</v>
      </c>
      <c r="G64" s="104">
        <f t="shared" ref="G64:G71" si="3">E64*F64</f>
        <v>207.61</v>
      </c>
      <c r="I64" s="155"/>
    </row>
    <row r="65" spans="1:10">
      <c r="A65" s="133" t="s">
        <v>134</v>
      </c>
      <c r="B65" s="8" t="s">
        <v>51</v>
      </c>
      <c r="C65" s="8"/>
      <c r="D65" s="8" t="s">
        <v>135</v>
      </c>
      <c r="E65" s="34">
        <v>1</v>
      </c>
      <c r="F65" s="153">
        <v>80</v>
      </c>
      <c r="G65" s="124">
        <f t="shared" si="3"/>
        <v>80</v>
      </c>
      <c r="I65" s="155"/>
    </row>
    <row r="66" spans="1:10">
      <c r="A66" s="133" t="s">
        <v>136</v>
      </c>
      <c r="B66" s="8" t="s">
        <v>51</v>
      </c>
      <c r="C66" s="8"/>
      <c r="D66" s="8" t="s">
        <v>137</v>
      </c>
      <c r="E66" s="34">
        <v>1</v>
      </c>
      <c r="F66" s="153">
        <v>20</v>
      </c>
      <c r="G66" s="124">
        <f t="shared" si="3"/>
        <v>20</v>
      </c>
      <c r="I66" s="155"/>
    </row>
    <row r="67" spans="1:10">
      <c r="A67" s="133" t="s">
        <v>138</v>
      </c>
      <c r="B67" s="8" t="s">
        <v>58</v>
      </c>
      <c r="C67" s="8"/>
      <c r="D67" s="8" t="s">
        <v>139</v>
      </c>
      <c r="E67" s="34">
        <v>1</v>
      </c>
      <c r="F67" s="147">
        <v>329</v>
      </c>
      <c r="G67" s="104">
        <f t="shared" si="3"/>
        <v>329</v>
      </c>
      <c r="I67" s="155"/>
    </row>
    <row r="68" spans="1:10">
      <c r="A68" s="133" t="s">
        <v>140</v>
      </c>
      <c r="B68" s="8" t="s">
        <v>51</v>
      </c>
      <c r="C68" s="8"/>
      <c r="D68" s="5" t="s">
        <v>61</v>
      </c>
      <c r="E68" s="25">
        <v>1</v>
      </c>
      <c r="F68" s="147">
        <v>100.82</v>
      </c>
      <c r="G68" s="104">
        <f t="shared" si="3"/>
        <v>100.82</v>
      </c>
      <c r="I68" s="155"/>
    </row>
    <row r="69" spans="1:10">
      <c r="A69" s="136" t="s">
        <v>71</v>
      </c>
      <c r="B69" s="3" t="s">
        <v>51</v>
      </c>
      <c r="C69" s="3" t="s">
        <v>71</v>
      </c>
      <c r="D69" s="3" t="s">
        <v>72</v>
      </c>
      <c r="E69" s="6">
        <v>2</v>
      </c>
      <c r="F69" s="146">
        <v>6.06</v>
      </c>
      <c r="G69" s="107">
        <f t="shared" si="3"/>
        <v>12.12</v>
      </c>
      <c r="I69" s="156"/>
    </row>
    <row r="70" spans="1:10">
      <c r="A70" s="136" t="s">
        <v>73</v>
      </c>
      <c r="B70" s="3" t="s">
        <v>51</v>
      </c>
      <c r="C70" s="3" t="s">
        <v>73</v>
      </c>
      <c r="D70" s="3" t="s">
        <v>74</v>
      </c>
      <c r="E70" s="6">
        <v>2</v>
      </c>
      <c r="F70" s="146">
        <v>5.9</v>
      </c>
      <c r="G70" s="107">
        <f t="shared" si="3"/>
        <v>11.8</v>
      </c>
      <c r="I70" s="156"/>
    </row>
    <row r="71" spans="1:10">
      <c r="A71" s="136" t="s">
        <v>75</v>
      </c>
      <c r="B71" s="3" t="s">
        <v>51</v>
      </c>
      <c r="C71" s="3" t="s">
        <v>75</v>
      </c>
      <c r="D71" s="3" t="s">
        <v>76</v>
      </c>
      <c r="E71" s="6">
        <v>2</v>
      </c>
      <c r="F71" s="148">
        <v>8.9499999999999993</v>
      </c>
      <c r="G71" s="107">
        <f t="shared" si="3"/>
        <v>17.899999999999999</v>
      </c>
      <c r="I71" s="156"/>
    </row>
    <row r="72" spans="1:10">
      <c r="A72" s="137" t="s">
        <v>231</v>
      </c>
      <c r="I72" s="157"/>
    </row>
    <row r="73" spans="1:10" ht="140.25">
      <c r="A73" s="131" t="s">
        <v>159</v>
      </c>
      <c r="B73" s="9" t="s">
        <v>63</v>
      </c>
      <c r="C73" s="51" t="s">
        <v>160</v>
      </c>
      <c r="D73" s="92" t="s">
        <v>161</v>
      </c>
      <c r="E73" s="38">
        <v>1</v>
      </c>
      <c r="F73" s="154">
        <v>1099</v>
      </c>
      <c r="G73" s="38">
        <f>E73*F73</f>
        <v>1099</v>
      </c>
      <c r="I73" s="155"/>
      <c r="J73" s="138">
        <f>SUM(G73:G81)</f>
        <v>4347.0400000000009</v>
      </c>
    </row>
    <row r="74" spans="1:10" ht="51">
      <c r="A74" s="128" t="s">
        <v>162</v>
      </c>
      <c r="B74" s="69" t="s">
        <v>63</v>
      </c>
      <c r="C74" s="12" t="s">
        <v>163</v>
      </c>
      <c r="D74" s="69" t="s">
        <v>164</v>
      </c>
      <c r="E74" s="37">
        <v>1</v>
      </c>
      <c r="F74" s="146">
        <v>599</v>
      </c>
      <c r="G74" s="37">
        <f>F74*E74</f>
        <v>599</v>
      </c>
      <c r="I74" s="155"/>
    </row>
    <row r="75" spans="1:10" ht="15.75">
      <c r="A75" s="131" t="s">
        <v>165</v>
      </c>
      <c r="B75" s="9" t="s">
        <v>63</v>
      </c>
      <c r="C75" s="51"/>
      <c r="D75" s="69" t="s">
        <v>166</v>
      </c>
      <c r="E75" s="39">
        <v>2</v>
      </c>
      <c r="F75" s="154">
        <v>1199</v>
      </c>
      <c r="G75" s="38">
        <f t="shared" ref="G75:G81" si="4">E75*F75</f>
        <v>2398</v>
      </c>
      <c r="I75" s="155"/>
    </row>
    <row r="76" spans="1:10">
      <c r="A76" s="131" t="s">
        <v>167</v>
      </c>
      <c r="B76" s="9" t="s">
        <v>51</v>
      </c>
      <c r="C76" s="9"/>
      <c r="D76" s="9" t="s">
        <v>67</v>
      </c>
      <c r="E76" s="38">
        <v>2</v>
      </c>
      <c r="F76" s="145">
        <v>41.85</v>
      </c>
      <c r="G76" s="38">
        <f t="shared" si="4"/>
        <v>83.7</v>
      </c>
      <c r="I76" s="156"/>
      <c r="J76" s="138">
        <f>SUM(G76:G78)</f>
        <v>167.4</v>
      </c>
    </row>
    <row r="77" spans="1:10">
      <c r="A77" s="131" t="s">
        <v>168</v>
      </c>
      <c r="B77" s="9" t="s">
        <v>51</v>
      </c>
      <c r="C77" s="9"/>
      <c r="D77" s="9" t="s">
        <v>67</v>
      </c>
      <c r="E77" s="38">
        <v>1</v>
      </c>
      <c r="F77" s="145">
        <v>41.85</v>
      </c>
      <c r="G77" s="38">
        <f t="shared" si="4"/>
        <v>41.85</v>
      </c>
      <c r="I77" s="156"/>
    </row>
    <row r="78" spans="1:10">
      <c r="A78" s="131" t="s">
        <v>169</v>
      </c>
      <c r="B78" s="9" t="s">
        <v>51</v>
      </c>
      <c r="C78" s="9"/>
      <c r="D78" s="9" t="s">
        <v>67</v>
      </c>
      <c r="E78" s="39">
        <v>1</v>
      </c>
      <c r="F78" s="145">
        <v>41.85</v>
      </c>
      <c r="G78" s="39">
        <f t="shared" si="4"/>
        <v>41.85</v>
      </c>
      <c r="I78" s="156"/>
    </row>
    <row r="79" spans="1:10">
      <c r="A79" s="128" t="s">
        <v>71</v>
      </c>
      <c r="B79" s="1" t="s">
        <v>51</v>
      </c>
      <c r="C79" s="1" t="s">
        <v>71</v>
      </c>
      <c r="D79" s="1" t="s">
        <v>72</v>
      </c>
      <c r="E79" s="37">
        <v>4</v>
      </c>
      <c r="F79" s="146">
        <v>6.06</v>
      </c>
      <c r="G79" s="37">
        <f t="shared" si="4"/>
        <v>24.24</v>
      </c>
      <c r="I79" s="156"/>
    </row>
    <row r="80" spans="1:10">
      <c r="A80" s="128" t="s">
        <v>73</v>
      </c>
      <c r="B80" s="1" t="s">
        <v>51</v>
      </c>
      <c r="C80" s="1" t="s">
        <v>73</v>
      </c>
      <c r="D80" s="1" t="s">
        <v>74</v>
      </c>
      <c r="E80" s="37">
        <v>4</v>
      </c>
      <c r="F80" s="146">
        <v>5.9</v>
      </c>
      <c r="G80" s="37">
        <f t="shared" si="4"/>
        <v>23.6</v>
      </c>
      <c r="I80" s="156"/>
    </row>
    <row r="81" spans="1:9">
      <c r="A81" s="128" t="s">
        <v>75</v>
      </c>
      <c r="B81" s="1" t="s">
        <v>51</v>
      </c>
      <c r="C81" s="1" t="s">
        <v>75</v>
      </c>
      <c r="D81" s="1" t="s">
        <v>76</v>
      </c>
      <c r="E81" s="37">
        <v>4</v>
      </c>
      <c r="F81" s="148">
        <v>8.9499999999999993</v>
      </c>
      <c r="G81" s="37">
        <f t="shared" si="4"/>
        <v>35.799999999999997</v>
      </c>
      <c r="I81" s="156"/>
    </row>
    <row r="86" spans="1:9">
      <c r="H86" s="108"/>
    </row>
    <row r="87" spans="1:9">
      <c r="H87">
        <f>G89*0.4</f>
        <v>6612.576</v>
      </c>
    </row>
    <row r="88" spans="1:9">
      <c r="H88">
        <v>9200</v>
      </c>
    </row>
    <row r="89" spans="1:9">
      <c r="G89" s="108">
        <f>SUM(G4:G71)</f>
        <v>16531.439999999999</v>
      </c>
      <c r="H89">
        <v>2000</v>
      </c>
    </row>
    <row r="90" spans="1:9">
      <c r="G90">
        <f>G89*0.4</f>
        <v>6612.576</v>
      </c>
      <c r="H90">
        <f>SUM(H87:H89)</f>
        <v>17812.576000000001</v>
      </c>
    </row>
    <row r="91" spans="1:9">
      <c r="G91">
        <f>G89*0.6</f>
        <v>9918.8639999999996</v>
      </c>
    </row>
    <row r="95" spans="1:9">
      <c r="G95" t="s">
        <v>232</v>
      </c>
    </row>
    <row r="96" spans="1:9">
      <c r="F96" t="s">
        <v>213</v>
      </c>
      <c r="G96" s="108">
        <f>SUM(G4:G81)</f>
        <v>20878.479999999996</v>
      </c>
    </row>
    <row r="97" spans="4:9">
      <c r="D97">
        <f>G97/G96</f>
        <v>0.35922155252681237</v>
      </c>
      <c r="F97" t="s">
        <v>233</v>
      </c>
      <c r="G97">
        <v>7500</v>
      </c>
    </row>
    <row r="98" spans="4:9">
      <c r="D98">
        <f>G98/G96</f>
        <v>0.64077844747318768</v>
      </c>
      <c r="F98" t="s">
        <v>234</v>
      </c>
      <c r="G98" s="108">
        <f>G96-G97</f>
        <v>13378.479999999996</v>
      </c>
      <c r="H98">
        <f>(9200+2000)/0.6</f>
        <v>18666.666666666668</v>
      </c>
      <c r="I98" t="s">
        <v>235</v>
      </c>
    </row>
    <row r="99" spans="4:9">
      <c r="F99" t="s">
        <v>236</v>
      </c>
      <c r="G99">
        <v>9200</v>
      </c>
      <c r="H99">
        <f>H98*0.4</f>
        <v>7466.6666666666679</v>
      </c>
      <c r="I99" t="s">
        <v>237</v>
      </c>
    </row>
    <row r="100" spans="4:9">
      <c r="F100" t="s">
        <v>238</v>
      </c>
      <c r="G100" s="108">
        <f>G98-G99</f>
        <v>4178.4799999999959</v>
      </c>
      <c r="H100">
        <v>9200</v>
      </c>
      <c r="I100" t="s">
        <v>239</v>
      </c>
    </row>
    <row r="101" spans="4:9">
      <c r="H101">
        <v>2000</v>
      </c>
      <c r="I101" t="s">
        <v>240</v>
      </c>
    </row>
    <row r="102" spans="4:9">
      <c r="H102">
        <f>SUM(H99:H101)</f>
        <v>18666.666666666668</v>
      </c>
    </row>
    <row r="114" spans="7:7">
      <c r="G114" s="108">
        <f>SUM(G4:G112)</f>
        <v>109076.79999999999</v>
      </c>
    </row>
  </sheetData>
  <hyperlinks>
    <hyperlink ref="B7" r:id="rId1" display="www.terasic.com" xr:uid="{00000000-0004-0000-0100-000000000000}"/>
    <hyperlink ref="B23" r:id="rId2" xr:uid="{00000000-0004-0000-01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4"/>
  <sheetViews>
    <sheetView topLeftCell="A55" workbookViewId="0">
      <selection activeCell="A4" sqref="A4:A7"/>
    </sheetView>
  </sheetViews>
  <sheetFormatPr defaultRowHeight="15"/>
  <cols>
    <col min="1" max="1" width="40.85546875" customWidth="1"/>
    <col min="2" max="2" width="29.85546875" customWidth="1"/>
    <col min="3" max="3" width="31.85546875" bestFit="1" customWidth="1"/>
  </cols>
  <sheetData>
    <row r="1" spans="1:7" ht="30.75" thickBot="1">
      <c r="A1" s="61" t="s">
        <v>0</v>
      </c>
      <c r="B1" s="62" t="s">
        <v>1</v>
      </c>
      <c r="C1" s="61" t="s">
        <v>2</v>
      </c>
      <c r="D1" s="64" t="s">
        <v>4</v>
      </c>
      <c r="E1" s="64" t="s">
        <v>5</v>
      </c>
      <c r="F1" s="64" t="s">
        <v>6</v>
      </c>
      <c r="G1" s="61" t="s">
        <v>7</v>
      </c>
    </row>
    <row r="2" spans="1:7" ht="15.75" thickTop="1">
      <c r="A2" s="57"/>
      <c r="B2" s="58"/>
      <c r="C2" s="59"/>
      <c r="D2" s="60"/>
      <c r="E2" s="60"/>
      <c r="F2" s="109"/>
      <c r="G2" s="79"/>
    </row>
    <row r="3" spans="1:7">
      <c r="A3" s="15" t="s">
        <v>207</v>
      </c>
      <c r="B3" s="16"/>
      <c r="C3" s="17"/>
      <c r="D3" s="18"/>
      <c r="E3" s="18"/>
      <c r="F3" s="105"/>
      <c r="G3" s="35"/>
    </row>
    <row r="4" spans="1:7" ht="39.75" customHeight="1">
      <c r="A4" s="93" t="s">
        <v>241</v>
      </c>
      <c r="B4" s="93" t="s">
        <v>242</v>
      </c>
      <c r="C4" s="93" t="s">
        <v>11</v>
      </c>
      <c r="D4" s="97">
        <v>1</v>
      </c>
      <c r="E4" s="103">
        <v>7000</v>
      </c>
      <c r="F4" s="103">
        <v>7000</v>
      </c>
      <c r="G4" s="98"/>
    </row>
    <row r="5" spans="1:7">
      <c r="A5" s="93" t="s">
        <v>243</v>
      </c>
      <c r="B5" s="93" t="s">
        <v>14</v>
      </c>
      <c r="C5" s="99" t="s">
        <v>19</v>
      </c>
      <c r="D5" s="97">
        <v>4</v>
      </c>
      <c r="E5" s="103">
        <v>19.86</v>
      </c>
      <c r="F5" s="103">
        <f>E5*D5</f>
        <v>79.44</v>
      </c>
      <c r="G5" s="98"/>
    </row>
    <row r="6" spans="1:7" ht="25.5">
      <c r="A6" s="93" t="s">
        <v>244</v>
      </c>
      <c r="B6" s="93" t="s">
        <v>22</v>
      </c>
      <c r="C6" s="93" t="s">
        <v>23</v>
      </c>
      <c r="D6" s="93">
        <v>9</v>
      </c>
      <c r="E6" s="102">
        <v>7.09</v>
      </c>
      <c r="F6" s="102">
        <f>D6*E6</f>
        <v>63.81</v>
      </c>
      <c r="G6" s="93"/>
    </row>
    <row r="7" spans="1:7" ht="38.25" customHeight="1">
      <c r="A7" s="36" t="s">
        <v>245</v>
      </c>
      <c r="B7" s="117" t="s">
        <v>246</v>
      </c>
      <c r="C7" s="96" t="s">
        <v>247</v>
      </c>
      <c r="D7" s="97">
        <v>1</v>
      </c>
      <c r="E7" s="103">
        <v>410</v>
      </c>
      <c r="F7" s="102">
        <f>D7*E7</f>
        <v>410</v>
      </c>
      <c r="G7" s="98"/>
    </row>
    <row r="8" spans="1:7">
      <c r="A8" s="118" t="s">
        <v>214</v>
      </c>
      <c r="B8" s="21"/>
      <c r="C8" s="20"/>
      <c r="D8" s="11"/>
      <c r="E8" s="104"/>
      <c r="F8" s="110"/>
      <c r="G8" s="35"/>
    </row>
    <row r="9" spans="1:7" ht="27.75" customHeight="1">
      <c r="A9" s="2" t="s">
        <v>42</v>
      </c>
      <c r="B9" s="5" t="s">
        <v>215</v>
      </c>
      <c r="C9" s="27" t="s">
        <v>43</v>
      </c>
      <c r="D9" s="18">
        <v>1</v>
      </c>
      <c r="E9" s="105">
        <v>59</v>
      </c>
      <c r="F9" s="105">
        <v>59</v>
      </c>
      <c r="G9" s="35"/>
    </row>
    <row r="10" spans="1:7">
      <c r="A10" s="10" t="s">
        <v>50</v>
      </c>
      <c r="B10" s="8" t="s">
        <v>51</v>
      </c>
      <c r="C10" s="9"/>
      <c r="D10" s="11">
        <v>1</v>
      </c>
      <c r="E10" s="104">
        <v>54.9</v>
      </c>
      <c r="F10" s="104">
        <f t="shared" ref="F10:F16" si="0">D10*E10</f>
        <v>54.9</v>
      </c>
      <c r="G10" s="35"/>
    </row>
    <row r="11" spans="1:7">
      <c r="A11" s="10" t="s">
        <v>53</v>
      </c>
      <c r="B11" s="8" t="s">
        <v>51</v>
      </c>
      <c r="C11" s="9"/>
      <c r="D11" s="11">
        <v>2</v>
      </c>
      <c r="E11" s="104">
        <v>115.27</v>
      </c>
      <c r="F11" s="104">
        <f t="shared" si="0"/>
        <v>230.54</v>
      </c>
      <c r="G11" s="35"/>
    </row>
    <row r="12" spans="1:7">
      <c r="A12" s="10" t="s">
        <v>55</v>
      </c>
      <c r="B12" s="8" t="s">
        <v>51</v>
      </c>
      <c r="C12" s="9"/>
      <c r="D12" s="11">
        <v>1</v>
      </c>
      <c r="E12" s="104">
        <v>54.45</v>
      </c>
      <c r="F12" s="104">
        <f t="shared" si="0"/>
        <v>54.45</v>
      </c>
      <c r="G12" s="35"/>
    </row>
    <row r="13" spans="1:7">
      <c r="A13" s="10" t="s">
        <v>57</v>
      </c>
      <c r="B13" s="8" t="s">
        <v>58</v>
      </c>
      <c r="C13" s="9"/>
      <c r="D13" s="11">
        <v>1</v>
      </c>
      <c r="E13" s="104">
        <v>329</v>
      </c>
      <c r="F13" s="104">
        <f t="shared" si="0"/>
        <v>329</v>
      </c>
      <c r="G13" s="35"/>
    </row>
    <row r="14" spans="1:7">
      <c r="A14" s="10" t="s">
        <v>217</v>
      </c>
      <c r="B14" s="8" t="s">
        <v>51</v>
      </c>
      <c r="C14" s="9"/>
      <c r="D14" s="11">
        <v>2</v>
      </c>
      <c r="E14" s="104">
        <v>102.88</v>
      </c>
      <c r="F14" s="104">
        <f t="shared" si="0"/>
        <v>205.76</v>
      </c>
      <c r="G14" s="35"/>
    </row>
    <row r="15" spans="1:7" ht="51">
      <c r="A15" s="10" t="s">
        <v>62</v>
      </c>
      <c r="B15" s="8" t="s">
        <v>63</v>
      </c>
      <c r="C15" s="10" t="s">
        <v>64</v>
      </c>
      <c r="D15" s="11">
        <v>1</v>
      </c>
      <c r="E15" s="104">
        <v>619</v>
      </c>
      <c r="F15" s="104">
        <f t="shared" si="0"/>
        <v>619</v>
      </c>
      <c r="G15" s="35"/>
    </row>
    <row r="16" spans="1:7">
      <c r="A16" s="10" t="s">
        <v>66</v>
      </c>
      <c r="B16" s="8" t="s">
        <v>51</v>
      </c>
      <c r="C16" s="9"/>
      <c r="D16" s="11">
        <v>1</v>
      </c>
      <c r="E16" s="104">
        <v>39.86</v>
      </c>
      <c r="F16" s="104">
        <f t="shared" si="0"/>
        <v>39.86</v>
      </c>
      <c r="G16" s="35"/>
    </row>
    <row r="17" spans="1:7">
      <c r="A17" s="10" t="s">
        <v>68</v>
      </c>
      <c r="B17" s="8" t="s">
        <v>51</v>
      </c>
      <c r="C17" s="10"/>
      <c r="D17" s="38">
        <v>1</v>
      </c>
      <c r="E17" s="106">
        <v>122.02</v>
      </c>
      <c r="F17" s="106">
        <f t="shared" ref="F17:F23" si="1">D17*E17</f>
        <v>122.02</v>
      </c>
      <c r="G17" s="80"/>
    </row>
    <row r="18" spans="1:7">
      <c r="A18" s="1" t="s">
        <v>71</v>
      </c>
      <c r="B18" s="3" t="s">
        <v>51</v>
      </c>
      <c r="C18" s="1" t="s">
        <v>71</v>
      </c>
      <c r="D18" s="4">
        <v>9</v>
      </c>
      <c r="E18" s="107">
        <v>6</v>
      </c>
      <c r="F18" s="107">
        <f t="shared" si="1"/>
        <v>54</v>
      </c>
      <c r="G18" s="35"/>
    </row>
    <row r="19" spans="1:7" ht="157.5">
      <c r="A19" s="111" t="s">
        <v>218</v>
      </c>
      <c r="B19" s="112" t="s">
        <v>51</v>
      </c>
      <c r="C19" s="111" t="s">
        <v>219</v>
      </c>
      <c r="D19" s="113">
        <v>9</v>
      </c>
      <c r="E19" s="114">
        <v>10.31</v>
      </c>
      <c r="F19" s="114">
        <f t="shared" si="1"/>
        <v>92.79</v>
      </c>
      <c r="G19" s="35" t="s">
        <v>221</v>
      </c>
    </row>
    <row r="20" spans="1:7">
      <c r="A20" s="111" t="s">
        <v>222</v>
      </c>
      <c r="B20" s="112" t="s">
        <v>51</v>
      </c>
      <c r="C20" s="111" t="s">
        <v>223</v>
      </c>
      <c r="D20" s="113">
        <v>9</v>
      </c>
      <c r="E20" s="114">
        <v>11.2</v>
      </c>
      <c r="F20" s="114">
        <f t="shared" si="1"/>
        <v>100.8</v>
      </c>
      <c r="G20" s="35"/>
    </row>
    <row r="21" spans="1:7">
      <c r="A21" s="1" t="s">
        <v>73</v>
      </c>
      <c r="B21" s="3" t="s">
        <v>51</v>
      </c>
      <c r="C21" s="1" t="s">
        <v>73</v>
      </c>
      <c r="D21" s="4">
        <v>13</v>
      </c>
      <c r="E21" s="107">
        <v>5.62</v>
      </c>
      <c r="F21" s="107">
        <f t="shared" si="1"/>
        <v>73.06</v>
      </c>
      <c r="G21" s="35"/>
    </row>
    <row r="22" spans="1:7">
      <c r="A22" s="1" t="s">
        <v>75</v>
      </c>
      <c r="B22" s="3" t="s">
        <v>51</v>
      </c>
      <c r="C22" s="1" t="s">
        <v>75</v>
      </c>
      <c r="D22" s="4">
        <v>17</v>
      </c>
      <c r="E22" s="107">
        <v>8.52</v>
      </c>
      <c r="F22" s="107">
        <f t="shared" si="1"/>
        <v>144.84</v>
      </c>
      <c r="G22" s="35"/>
    </row>
    <row r="23" spans="1:7" ht="51">
      <c r="A23" s="22" t="s">
        <v>77</v>
      </c>
      <c r="B23" s="67" t="s">
        <v>78</v>
      </c>
      <c r="C23" s="22" t="s">
        <v>79</v>
      </c>
      <c r="D23" s="11">
        <v>3</v>
      </c>
      <c r="E23" s="104">
        <v>140</v>
      </c>
      <c r="F23" s="104">
        <f t="shared" si="1"/>
        <v>420</v>
      </c>
      <c r="G23" s="35"/>
    </row>
    <row r="24" spans="1:7">
      <c r="A24" s="118" t="s">
        <v>225</v>
      </c>
      <c r="B24" s="45"/>
      <c r="C24" s="46"/>
      <c r="D24" s="47"/>
      <c r="E24" s="47"/>
      <c r="F24" s="48"/>
      <c r="G24" s="35"/>
    </row>
    <row r="25" spans="1:7" ht="153.75">
      <c r="A25" s="24" t="s">
        <v>82</v>
      </c>
      <c r="B25" s="16" t="s">
        <v>215</v>
      </c>
      <c r="C25" s="17" t="s">
        <v>83</v>
      </c>
      <c r="D25" s="18">
        <v>1</v>
      </c>
      <c r="E25" s="115">
        <v>18.88</v>
      </c>
      <c r="F25" s="104">
        <f>D25*E25</f>
        <v>18.88</v>
      </c>
      <c r="G25" s="1" t="s">
        <v>84</v>
      </c>
    </row>
    <row r="26" spans="1:7" ht="102.75">
      <c r="A26" s="1" t="s">
        <v>86</v>
      </c>
      <c r="B26" s="3" t="s">
        <v>51</v>
      </c>
      <c r="C26" s="1" t="s">
        <v>87</v>
      </c>
      <c r="D26" s="4">
        <v>1</v>
      </c>
      <c r="E26" s="4">
        <v>32.72</v>
      </c>
      <c r="F26" s="107">
        <f>D26*E26</f>
        <v>32.72</v>
      </c>
      <c r="G26" s="1" t="s">
        <v>89</v>
      </c>
    </row>
    <row r="27" spans="1:7">
      <c r="A27" s="1" t="s">
        <v>90</v>
      </c>
      <c r="B27" s="3" t="s">
        <v>51</v>
      </c>
      <c r="C27" s="1" t="s">
        <v>91</v>
      </c>
      <c r="D27" s="1">
        <v>1</v>
      </c>
      <c r="E27" s="110">
        <v>169</v>
      </c>
      <c r="F27" s="110">
        <f>E27*D27</f>
        <v>169</v>
      </c>
      <c r="G27" s="1"/>
    </row>
    <row r="28" spans="1:7">
      <c r="A28" s="1" t="s">
        <v>93</v>
      </c>
      <c r="B28" s="3" t="s">
        <v>51</v>
      </c>
      <c r="C28" s="1" t="s">
        <v>94</v>
      </c>
      <c r="D28" s="1">
        <v>1</v>
      </c>
      <c r="E28" s="110">
        <v>102.88</v>
      </c>
      <c r="F28" s="110">
        <f>E28*D28</f>
        <v>102.88</v>
      </c>
      <c r="G28" s="1"/>
    </row>
    <row r="29" spans="1:7">
      <c r="A29" s="1" t="s">
        <v>86</v>
      </c>
      <c r="B29" s="3" t="s">
        <v>51</v>
      </c>
      <c r="C29" s="1" t="s">
        <v>96</v>
      </c>
      <c r="D29" s="1">
        <v>1</v>
      </c>
      <c r="E29" s="110">
        <v>31.61</v>
      </c>
      <c r="F29" s="110">
        <f>D29*E29</f>
        <v>31.61</v>
      </c>
      <c r="G29" s="1"/>
    </row>
    <row r="30" spans="1:7">
      <c r="A30" s="1" t="s">
        <v>98</v>
      </c>
      <c r="B30" s="3" t="s">
        <v>51</v>
      </c>
      <c r="C30" s="1" t="s">
        <v>99</v>
      </c>
      <c r="D30" s="1">
        <v>1</v>
      </c>
      <c r="E30" s="110">
        <v>25.83</v>
      </c>
      <c r="F30" s="110">
        <f>D30*E30</f>
        <v>25.83</v>
      </c>
      <c r="G30" s="1"/>
    </row>
    <row r="31" spans="1:7">
      <c r="A31" s="1" t="s">
        <v>101</v>
      </c>
      <c r="B31" s="3" t="s">
        <v>51</v>
      </c>
      <c r="C31" s="1" t="s">
        <v>102</v>
      </c>
      <c r="D31" s="1">
        <v>1</v>
      </c>
      <c r="E31" s="110">
        <v>18.18</v>
      </c>
      <c r="F31" s="110">
        <f>D31*E31</f>
        <v>18.18</v>
      </c>
      <c r="G31" s="1"/>
    </row>
    <row r="32" spans="1:7">
      <c r="A32" s="1" t="s">
        <v>104</v>
      </c>
      <c r="B32" s="3" t="s">
        <v>51</v>
      </c>
      <c r="C32" s="1" t="s">
        <v>105</v>
      </c>
      <c r="D32" s="1">
        <v>1</v>
      </c>
      <c r="E32" s="110">
        <v>12.97</v>
      </c>
      <c r="F32" s="110">
        <f>D32*E32</f>
        <v>12.97</v>
      </c>
      <c r="G32" s="1"/>
    </row>
    <row r="33" spans="1:7">
      <c r="A33" s="1"/>
      <c r="B33" s="3"/>
      <c r="C33" s="1"/>
      <c r="D33" s="1"/>
      <c r="E33" s="37"/>
      <c r="F33" s="37"/>
      <c r="G33" s="1"/>
    </row>
    <row r="34" spans="1:7" ht="25.5">
      <c r="A34" s="118" t="s">
        <v>228</v>
      </c>
      <c r="B34" s="33"/>
      <c r="C34" s="33"/>
      <c r="D34" s="32"/>
      <c r="E34" s="32"/>
      <c r="F34" s="32"/>
    </row>
    <row r="35" spans="1:7">
      <c r="A35" s="53" t="s">
        <v>108</v>
      </c>
      <c r="B35" s="17" t="s">
        <v>51</v>
      </c>
      <c r="C35" s="1" t="s">
        <v>109</v>
      </c>
      <c r="D35" s="28">
        <v>4</v>
      </c>
      <c r="E35" s="105">
        <v>169</v>
      </c>
      <c r="F35" s="105">
        <f t="shared" ref="F35:F41" si="2">D35*E35</f>
        <v>676</v>
      </c>
    </row>
    <row r="36" spans="1:7">
      <c r="A36" s="53" t="s">
        <v>110</v>
      </c>
      <c r="B36" s="17" t="s">
        <v>51</v>
      </c>
      <c r="C36" s="1" t="s">
        <v>96</v>
      </c>
      <c r="D36" s="28">
        <v>4</v>
      </c>
      <c r="E36" s="105">
        <v>31.61</v>
      </c>
      <c r="F36" s="105">
        <f t="shared" si="2"/>
        <v>126.44</v>
      </c>
    </row>
    <row r="37" spans="1:7">
      <c r="A37" s="51" t="s">
        <v>112</v>
      </c>
      <c r="B37" s="17" t="s">
        <v>51</v>
      </c>
      <c r="C37" s="9" t="s">
        <v>113</v>
      </c>
      <c r="D37" s="25">
        <v>4</v>
      </c>
      <c r="E37" s="104">
        <v>72.64</v>
      </c>
      <c r="F37" s="105">
        <f t="shared" si="2"/>
        <v>290.56</v>
      </c>
    </row>
    <row r="38" spans="1:7" ht="26.25">
      <c r="A38" s="1" t="s">
        <v>115</v>
      </c>
      <c r="B38" s="17" t="s">
        <v>51</v>
      </c>
      <c r="C38" s="17" t="s">
        <v>116</v>
      </c>
      <c r="D38" s="28">
        <v>5</v>
      </c>
      <c r="E38" s="105">
        <v>60.45</v>
      </c>
      <c r="F38" s="105">
        <f t="shared" si="2"/>
        <v>302.25</v>
      </c>
    </row>
    <row r="39" spans="1:7">
      <c r="A39" s="10" t="s">
        <v>118</v>
      </c>
      <c r="B39" s="8" t="s">
        <v>51</v>
      </c>
      <c r="C39" s="9"/>
      <c r="D39" s="11">
        <v>4</v>
      </c>
      <c r="E39" s="104">
        <v>54.45</v>
      </c>
      <c r="F39" s="104">
        <f t="shared" si="2"/>
        <v>217.8</v>
      </c>
    </row>
    <row r="40" spans="1:7">
      <c r="A40" s="1" t="s">
        <v>71</v>
      </c>
      <c r="B40" s="1" t="s">
        <v>51</v>
      </c>
      <c r="C40" s="1" t="s">
        <v>71</v>
      </c>
      <c r="D40" s="6">
        <v>8</v>
      </c>
      <c r="E40" s="107">
        <v>5.65</v>
      </c>
      <c r="F40" s="107">
        <f t="shared" si="2"/>
        <v>45.2</v>
      </c>
    </row>
    <row r="41" spans="1:7">
      <c r="A41" s="1" t="s">
        <v>21</v>
      </c>
      <c r="B41" s="3" t="s">
        <v>248</v>
      </c>
      <c r="C41" s="1"/>
      <c r="D41" s="1">
        <v>4</v>
      </c>
      <c r="E41" s="110">
        <v>7.09</v>
      </c>
      <c r="F41" s="110">
        <f t="shared" si="2"/>
        <v>28.36</v>
      </c>
    </row>
    <row r="42" spans="1:7">
      <c r="A42" s="86"/>
      <c r="E42" s="108"/>
      <c r="F42" s="108"/>
    </row>
    <row r="43" spans="1:7">
      <c r="A43" s="119" t="s">
        <v>229</v>
      </c>
      <c r="B43" s="33"/>
      <c r="C43" s="33"/>
      <c r="D43" s="32"/>
      <c r="E43" s="32"/>
      <c r="F43" s="32"/>
    </row>
    <row r="44" spans="1:7">
      <c r="A44" s="53" t="s">
        <v>108</v>
      </c>
      <c r="B44" s="17" t="s">
        <v>51</v>
      </c>
      <c r="C44" s="1" t="s">
        <v>109</v>
      </c>
      <c r="D44" s="28">
        <v>8</v>
      </c>
      <c r="E44" s="28">
        <v>169</v>
      </c>
      <c r="F44" s="28">
        <f t="shared" ref="F44:F54" si="3">D44*E44</f>
        <v>1352</v>
      </c>
    </row>
    <row r="45" spans="1:7">
      <c r="A45" s="53" t="s">
        <v>110</v>
      </c>
      <c r="B45" s="17" t="s">
        <v>51</v>
      </c>
      <c r="C45" s="1" t="s">
        <v>96</v>
      </c>
      <c r="D45" s="28">
        <v>8</v>
      </c>
      <c r="E45" s="28">
        <v>31.61</v>
      </c>
      <c r="F45" s="28">
        <f t="shared" si="3"/>
        <v>252.88</v>
      </c>
    </row>
    <row r="46" spans="1:7">
      <c r="A46" s="1" t="s">
        <v>93</v>
      </c>
      <c r="B46" s="3" t="s">
        <v>51</v>
      </c>
      <c r="C46" s="1" t="s">
        <v>94</v>
      </c>
      <c r="D46" s="1">
        <v>4</v>
      </c>
      <c r="E46" s="37">
        <v>102.88</v>
      </c>
      <c r="F46" s="37">
        <f>E46*D46</f>
        <v>411.52</v>
      </c>
    </row>
    <row r="47" spans="1:7">
      <c r="A47" s="51" t="s">
        <v>104</v>
      </c>
      <c r="B47" s="17" t="s">
        <v>51</v>
      </c>
      <c r="C47" s="9" t="s">
        <v>120</v>
      </c>
      <c r="D47" s="25">
        <v>8</v>
      </c>
      <c r="E47" s="25">
        <v>14.68</v>
      </c>
      <c r="F47" s="28">
        <f t="shared" si="3"/>
        <v>117.44</v>
      </c>
    </row>
    <row r="48" spans="1:7">
      <c r="A48" s="1" t="s">
        <v>101</v>
      </c>
      <c r="B48" s="3" t="s">
        <v>51</v>
      </c>
      <c r="C48" s="1" t="s">
        <v>102</v>
      </c>
      <c r="D48" s="1">
        <v>4</v>
      </c>
      <c r="E48" s="37">
        <v>18.18</v>
      </c>
      <c r="F48" s="37">
        <f>D48*E48</f>
        <v>72.72</v>
      </c>
    </row>
    <row r="49" spans="1:6">
      <c r="A49" s="1" t="s">
        <v>98</v>
      </c>
      <c r="B49" s="3" t="s">
        <v>51</v>
      </c>
      <c r="C49" s="1" t="s">
        <v>122</v>
      </c>
      <c r="D49" s="1">
        <v>4</v>
      </c>
      <c r="E49" s="37">
        <v>27.79</v>
      </c>
      <c r="F49" s="37">
        <f>D49*E49</f>
        <v>111.16</v>
      </c>
    </row>
    <row r="50" spans="1:6">
      <c r="A50" s="51" t="s">
        <v>124</v>
      </c>
      <c r="B50" s="5" t="s">
        <v>51</v>
      </c>
      <c r="C50" s="29" t="s">
        <v>125</v>
      </c>
      <c r="D50" s="18">
        <v>4</v>
      </c>
      <c r="E50" s="18">
        <v>47</v>
      </c>
      <c r="F50" s="18">
        <f>D50*E50</f>
        <v>188</v>
      </c>
    </row>
    <row r="51" spans="1:6">
      <c r="A51" s="51" t="s">
        <v>127</v>
      </c>
      <c r="B51" s="5" t="s">
        <v>51</v>
      </c>
      <c r="C51" s="5" t="s">
        <v>128</v>
      </c>
      <c r="D51" s="18">
        <v>8</v>
      </c>
      <c r="E51" s="18">
        <v>4.6399999999999997</v>
      </c>
      <c r="F51" s="18">
        <f>D51*E51</f>
        <v>37.119999999999997</v>
      </c>
    </row>
    <row r="52" spans="1:6">
      <c r="A52" s="1" t="s">
        <v>71</v>
      </c>
      <c r="B52" s="1" t="s">
        <v>51</v>
      </c>
      <c r="C52" s="1" t="s">
        <v>71</v>
      </c>
      <c r="D52" s="6">
        <v>4</v>
      </c>
      <c r="E52" s="6">
        <v>5.65</v>
      </c>
      <c r="F52" s="6">
        <f t="shared" si="3"/>
        <v>22.6</v>
      </c>
    </row>
    <row r="53" spans="1:6">
      <c r="A53" s="1" t="s">
        <v>73</v>
      </c>
      <c r="B53" s="1" t="s">
        <v>51</v>
      </c>
      <c r="C53" s="1" t="s">
        <v>73</v>
      </c>
      <c r="D53" s="6">
        <v>4</v>
      </c>
      <c r="E53" s="107">
        <v>5.62</v>
      </c>
      <c r="F53" s="6">
        <f t="shared" si="3"/>
        <v>22.48</v>
      </c>
    </row>
    <row r="54" spans="1:6">
      <c r="A54" s="1" t="s">
        <v>75</v>
      </c>
      <c r="B54" s="1" t="s">
        <v>51</v>
      </c>
      <c r="C54" s="1" t="s">
        <v>75</v>
      </c>
      <c r="D54" s="6">
        <v>4</v>
      </c>
      <c r="E54" s="107">
        <v>8.52</v>
      </c>
      <c r="F54" s="6">
        <f t="shared" si="3"/>
        <v>34.08</v>
      </c>
    </row>
    <row r="55" spans="1:6">
      <c r="A55" s="86"/>
      <c r="E55" s="108"/>
    </row>
    <row r="56" spans="1:6">
      <c r="A56" s="119" t="s">
        <v>230</v>
      </c>
      <c r="B56" s="13"/>
      <c r="C56" s="30"/>
      <c r="D56" s="30"/>
      <c r="E56" s="31"/>
      <c r="F56" s="31"/>
    </row>
    <row r="57" spans="1:6" ht="25.5">
      <c r="A57" s="10" t="s">
        <v>131</v>
      </c>
      <c r="B57" s="8" t="s">
        <v>51</v>
      </c>
      <c r="C57" s="10" t="s">
        <v>132</v>
      </c>
      <c r="D57" s="34">
        <v>1</v>
      </c>
      <c r="E57" s="25">
        <v>211.85</v>
      </c>
      <c r="F57" s="25">
        <f t="shared" ref="F57:F64" si="4">D57*E57</f>
        <v>211.85</v>
      </c>
    </row>
    <row r="58" spans="1:6">
      <c r="A58" s="10" t="s">
        <v>134</v>
      </c>
      <c r="B58" s="8" t="s">
        <v>51</v>
      </c>
      <c r="C58" s="8"/>
      <c r="D58" s="34">
        <v>1</v>
      </c>
      <c r="E58" s="34">
        <v>82.07</v>
      </c>
      <c r="F58" s="34">
        <f t="shared" si="4"/>
        <v>82.07</v>
      </c>
    </row>
    <row r="59" spans="1:6" ht="25.5">
      <c r="A59" s="10" t="s">
        <v>136</v>
      </c>
      <c r="B59" s="8" t="s">
        <v>51</v>
      </c>
      <c r="C59" s="8"/>
      <c r="D59" s="34">
        <v>1</v>
      </c>
      <c r="E59" s="34">
        <v>20.41</v>
      </c>
      <c r="F59" s="34">
        <f t="shared" si="4"/>
        <v>20.41</v>
      </c>
    </row>
    <row r="60" spans="1:6">
      <c r="A60" s="10" t="s">
        <v>138</v>
      </c>
      <c r="B60" s="8" t="s">
        <v>58</v>
      </c>
      <c r="C60" s="8"/>
      <c r="D60" s="34">
        <v>1</v>
      </c>
      <c r="E60" s="25">
        <v>329</v>
      </c>
      <c r="F60" s="25">
        <f t="shared" si="4"/>
        <v>329</v>
      </c>
    </row>
    <row r="61" spans="1:6">
      <c r="A61" s="10" t="s">
        <v>140</v>
      </c>
      <c r="B61" s="8" t="s">
        <v>51</v>
      </c>
      <c r="C61" s="8"/>
      <c r="D61" s="25">
        <v>1</v>
      </c>
      <c r="E61" s="25">
        <v>102.88</v>
      </c>
      <c r="F61" s="25">
        <f t="shared" si="4"/>
        <v>102.88</v>
      </c>
    </row>
    <row r="62" spans="1:6">
      <c r="A62" s="3" t="s">
        <v>71</v>
      </c>
      <c r="B62" s="3" t="s">
        <v>51</v>
      </c>
      <c r="C62" s="3" t="s">
        <v>71</v>
      </c>
      <c r="D62" s="6">
        <v>2</v>
      </c>
      <c r="E62" s="6">
        <v>5.65</v>
      </c>
      <c r="F62" s="6">
        <f t="shared" si="4"/>
        <v>11.3</v>
      </c>
    </row>
    <row r="63" spans="1:6">
      <c r="A63" s="3" t="s">
        <v>73</v>
      </c>
      <c r="B63" s="3" t="s">
        <v>51</v>
      </c>
      <c r="C63" s="3" t="s">
        <v>73</v>
      </c>
      <c r="D63" s="6">
        <v>2</v>
      </c>
      <c r="E63" s="107">
        <v>5.51</v>
      </c>
      <c r="F63" s="6">
        <f t="shared" si="4"/>
        <v>11.02</v>
      </c>
    </row>
    <row r="64" spans="1:6">
      <c r="A64" s="3" t="s">
        <v>75</v>
      </c>
      <c r="B64" s="3" t="s">
        <v>51</v>
      </c>
      <c r="C64" s="3" t="s">
        <v>75</v>
      </c>
      <c r="D64" s="6">
        <v>2</v>
      </c>
      <c r="E64" s="107">
        <v>8.35</v>
      </c>
      <c r="F64" s="6">
        <f t="shared" si="4"/>
        <v>16.7</v>
      </c>
    </row>
  </sheetData>
  <hyperlinks>
    <hyperlink ref="B23" r:id="rId1" xr:uid="{00000000-0004-0000-0200-00000000000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CD261-3A56-4961-936B-A95225482343}">
  <sheetPr>
    <pageSetUpPr fitToPage="1"/>
  </sheetPr>
  <dimension ref="A1:IU133"/>
  <sheetViews>
    <sheetView tabSelected="1" workbookViewId="0">
      <selection activeCell="C137" sqref="C137"/>
    </sheetView>
  </sheetViews>
  <sheetFormatPr defaultColWidth="9.140625" defaultRowHeight="14.25"/>
  <cols>
    <col min="1" max="1" width="52.42578125" style="44" customWidth="1"/>
    <col min="2" max="2" width="22.28515625" style="45" customWidth="1"/>
    <col min="3" max="3" width="31.140625" style="44" customWidth="1"/>
    <col min="4" max="4" width="22.7109375" style="45" customWidth="1"/>
    <col min="5" max="5" width="12.28515625" style="158" customWidth="1"/>
    <col min="6" max="7" width="9.140625" style="158"/>
    <col min="8" max="8" width="50.42578125" style="35" customWidth="1"/>
    <col min="9" max="16384" width="9.140625" style="44"/>
  </cols>
  <sheetData>
    <row r="1" spans="1:8" s="61" customFormat="1" ht="30.75" thickBot="1">
      <c r="A1" s="61" t="s">
        <v>0</v>
      </c>
      <c r="B1" s="62" t="s">
        <v>1</v>
      </c>
      <c r="C1" s="61" t="s">
        <v>2</v>
      </c>
      <c r="D1" s="62" t="s">
        <v>3</v>
      </c>
      <c r="E1" s="165" t="s">
        <v>4</v>
      </c>
      <c r="F1" s="165" t="s">
        <v>5</v>
      </c>
      <c r="G1" s="165" t="s">
        <v>6</v>
      </c>
      <c r="H1" s="61" t="s">
        <v>7</v>
      </c>
    </row>
    <row r="2" spans="1:8" s="57" customFormat="1" ht="15" thickTop="1">
      <c r="B2" s="58"/>
      <c r="D2" s="58"/>
      <c r="E2" s="164"/>
      <c r="F2" s="164"/>
      <c r="G2" s="164"/>
      <c r="H2" s="79"/>
    </row>
    <row r="3" spans="1:8">
      <c r="A3" s="15" t="s">
        <v>8</v>
      </c>
      <c r="B3" s="16"/>
      <c r="C3" s="19"/>
      <c r="D3" s="16"/>
      <c r="E3" s="159"/>
      <c r="F3" s="159"/>
      <c r="G3" s="159"/>
    </row>
    <row r="4" spans="1:8" ht="45.75" customHeight="1">
      <c r="A4" s="19" t="s">
        <v>9</v>
      </c>
      <c r="B4" s="3" t="s">
        <v>10</v>
      </c>
      <c r="C4" s="1" t="s">
        <v>11</v>
      </c>
      <c r="D4" s="16" t="s">
        <v>12</v>
      </c>
      <c r="E4" s="159">
        <v>1</v>
      </c>
      <c r="F4" s="159">
        <v>6000</v>
      </c>
      <c r="G4" s="159">
        <f>F4*E4</f>
        <v>6000</v>
      </c>
      <c r="H4" s="35" t="s">
        <v>13</v>
      </c>
    </row>
    <row r="5" spans="1:8" ht="45.75" customHeight="1">
      <c r="A5" s="19" t="s">
        <v>9</v>
      </c>
      <c r="B5" s="3" t="s">
        <v>14</v>
      </c>
      <c r="C5" s="87" t="s">
        <v>15</v>
      </c>
      <c r="D5" s="16" t="s">
        <v>16</v>
      </c>
      <c r="E5" s="159">
        <v>4</v>
      </c>
      <c r="F5" s="159">
        <v>2700</v>
      </c>
      <c r="G5" s="159">
        <f>F5*E5</f>
        <v>10800</v>
      </c>
      <c r="H5" s="35" t="s">
        <v>17</v>
      </c>
    </row>
    <row r="6" spans="1:8">
      <c r="A6" s="19" t="s">
        <v>18</v>
      </c>
      <c r="B6" s="3" t="s">
        <v>14</v>
      </c>
      <c r="C6" s="163" t="s">
        <v>19</v>
      </c>
      <c r="D6" s="88" t="s">
        <v>20</v>
      </c>
      <c r="E6" s="159">
        <v>4</v>
      </c>
      <c r="F6" s="159">
        <v>12.25</v>
      </c>
      <c r="G6" s="159">
        <f>F6*E6</f>
        <v>49</v>
      </c>
    </row>
    <row r="7" spans="1:8" s="1" customFormat="1" ht="54.75" customHeight="1">
      <c r="A7" s="1" t="s">
        <v>21</v>
      </c>
      <c r="B7" s="3" t="s">
        <v>22</v>
      </c>
      <c r="C7" s="1" t="s">
        <v>23</v>
      </c>
      <c r="D7" s="89" t="s">
        <v>24</v>
      </c>
      <c r="E7" s="1">
        <v>4</v>
      </c>
      <c r="F7" s="37">
        <v>7.1</v>
      </c>
      <c r="G7" s="37">
        <f>E7*F7</f>
        <v>28.4</v>
      </c>
      <c r="H7" s="1" t="s">
        <v>25</v>
      </c>
    </row>
    <row r="8" spans="1:8" ht="30" customHeight="1">
      <c r="A8" s="19" t="s">
        <v>26</v>
      </c>
      <c r="B8" s="16"/>
      <c r="C8" s="1" t="s">
        <v>27</v>
      </c>
      <c r="D8" s="16"/>
      <c r="E8" s="159"/>
      <c r="F8" s="159"/>
      <c r="G8" s="37">
        <f>E8*F8</f>
        <v>0</v>
      </c>
    </row>
    <row r="9" spans="1:8" ht="57.75">
      <c r="A9" s="44" t="s">
        <v>28</v>
      </c>
      <c r="B9" s="90" t="s">
        <v>29</v>
      </c>
      <c r="C9" s="162" t="s">
        <v>30</v>
      </c>
      <c r="D9" s="5" t="s">
        <v>31</v>
      </c>
      <c r="E9" s="159">
        <v>1</v>
      </c>
      <c r="F9" s="159">
        <v>300</v>
      </c>
      <c r="G9" s="37">
        <f>E9*F9</f>
        <v>300</v>
      </c>
      <c r="H9" s="35" t="s">
        <v>32</v>
      </c>
    </row>
    <row r="10" spans="1:8" ht="57.75">
      <c r="A10" s="5" t="s">
        <v>33</v>
      </c>
      <c r="B10" s="90" t="s">
        <v>34</v>
      </c>
      <c r="C10" s="162" t="s">
        <v>35</v>
      </c>
      <c r="D10" s="5" t="s">
        <v>36</v>
      </c>
      <c r="E10" s="159">
        <v>1</v>
      </c>
      <c r="F10" s="159">
        <v>700</v>
      </c>
      <c r="G10" s="37"/>
      <c r="H10" s="35" t="s">
        <v>37</v>
      </c>
    </row>
    <row r="11" spans="1:8">
      <c r="A11" s="20" t="s">
        <v>38</v>
      </c>
      <c r="B11" s="21"/>
      <c r="C11" s="22"/>
      <c r="D11" s="21"/>
      <c r="E11" s="161"/>
      <c r="F11" s="161"/>
      <c r="G11" s="37">
        <f>E11*F11</f>
        <v>0</v>
      </c>
    </row>
    <row r="12" spans="1:8" ht="38.25">
      <c r="A12" s="20" t="s">
        <v>39</v>
      </c>
      <c r="B12" s="21"/>
      <c r="C12" s="22" t="s">
        <v>40</v>
      </c>
      <c r="D12" s="21"/>
      <c r="E12" s="161"/>
      <c r="F12" s="161"/>
      <c r="G12" s="37">
        <f>E12*F12</f>
        <v>0</v>
      </c>
    </row>
    <row r="13" spans="1:8">
      <c r="G13" s="37">
        <f>E13*F13</f>
        <v>0</v>
      </c>
    </row>
    <row r="14" spans="1:8">
      <c r="A14" s="19"/>
      <c r="B14" s="16"/>
      <c r="C14" s="19"/>
      <c r="D14" s="16"/>
      <c r="E14" s="159"/>
      <c r="F14" s="159"/>
      <c r="G14" s="37">
        <f>E14*F14</f>
        <v>0</v>
      </c>
    </row>
    <row r="15" spans="1:8">
      <c r="A15" s="23" t="s">
        <v>41</v>
      </c>
      <c r="B15" s="21"/>
      <c r="C15" s="20"/>
      <c r="D15" s="21"/>
      <c r="E15" s="161"/>
      <c r="F15" s="161"/>
      <c r="G15" s="37">
        <f>E15*F15</f>
        <v>0</v>
      </c>
    </row>
    <row r="16" spans="1:8" ht="71.25">
      <c r="A16" s="5" t="s">
        <v>42</v>
      </c>
      <c r="B16" s="5"/>
      <c r="C16" s="162" t="s">
        <v>43</v>
      </c>
      <c r="D16" s="91"/>
      <c r="E16" s="159">
        <v>1</v>
      </c>
      <c r="F16" s="159"/>
      <c r="G16" s="159"/>
      <c r="H16" s="35" t="s">
        <v>44</v>
      </c>
    </row>
    <row r="17" spans="1:8">
      <c r="A17" s="1" t="s">
        <v>45</v>
      </c>
      <c r="B17" s="3" t="s">
        <v>46</v>
      </c>
      <c r="C17" s="1" t="s">
        <v>47</v>
      </c>
      <c r="D17" s="5"/>
      <c r="E17" s="160"/>
      <c r="F17" s="160"/>
      <c r="G17" s="160"/>
    </row>
    <row r="18" spans="1:8" s="35" customFormat="1" ht="25.5">
      <c r="A18" s="1" t="s">
        <v>48</v>
      </c>
      <c r="B18" s="3" t="s">
        <v>49</v>
      </c>
      <c r="C18" s="1"/>
      <c r="D18" s="3"/>
      <c r="E18" s="160"/>
      <c r="F18" s="160"/>
      <c r="G18" s="160"/>
    </row>
    <row r="19" spans="1:8">
      <c r="A19" s="8" t="s">
        <v>50</v>
      </c>
      <c r="B19" s="8" t="s">
        <v>51</v>
      </c>
      <c r="C19" s="9"/>
      <c r="D19" s="8" t="s">
        <v>52</v>
      </c>
      <c r="E19" s="161">
        <v>1</v>
      </c>
      <c r="F19" s="161">
        <v>51</v>
      </c>
      <c r="G19" s="161">
        <f>E19*F19</f>
        <v>51</v>
      </c>
    </row>
    <row r="20" spans="1:8">
      <c r="A20" s="8" t="s">
        <v>53</v>
      </c>
      <c r="B20" s="8" t="s">
        <v>51</v>
      </c>
      <c r="C20" s="9"/>
      <c r="D20" s="8" t="s">
        <v>54</v>
      </c>
      <c r="E20" s="161">
        <v>2</v>
      </c>
      <c r="F20" s="161">
        <v>106</v>
      </c>
      <c r="G20" s="161">
        <f>E20*F20</f>
        <v>212</v>
      </c>
    </row>
    <row r="21" spans="1:8">
      <c r="A21" s="8" t="s">
        <v>55</v>
      </c>
      <c r="B21" s="8" t="s">
        <v>51</v>
      </c>
      <c r="C21" s="9"/>
      <c r="D21" s="8" t="s">
        <v>56</v>
      </c>
      <c r="E21" s="161">
        <v>1</v>
      </c>
      <c r="F21" s="161">
        <v>48</v>
      </c>
      <c r="G21" s="161">
        <f>E21*F21</f>
        <v>48</v>
      </c>
    </row>
    <row r="22" spans="1:8">
      <c r="A22" s="8" t="s">
        <v>57</v>
      </c>
      <c r="B22" s="8" t="s">
        <v>58</v>
      </c>
      <c r="C22" s="9"/>
      <c r="D22" s="21" t="s">
        <v>59</v>
      </c>
      <c r="E22" s="161">
        <v>1</v>
      </c>
      <c r="F22" s="25">
        <v>309</v>
      </c>
      <c r="G22" s="161">
        <f>E22*F22</f>
        <v>309</v>
      </c>
    </row>
    <row r="23" spans="1:8">
      <c r="A23" s="8" t="s">
        <v>60</v>
      </c>
      <c r="B23" s="8" t="s">
        <v>51</v>
      </c>
      <c r="C23" s="9"/>
      <c r="D23" s="5" t="s">
        <v>61</v>
      </c>
      <c r="E23" s="161">
        <v>1</v>
      </c>
      <c r="F23" s="161">
        <v>95</v>
      </c>
      <c r="G23" s="161">
        <f>E23*F23</f>
        <v>95</v>
      </c>
    </row>
    <row r="24" spans="1:8" ht="51">
      <c r="A24" s="8" t="s">
        <v>62</v>
      </c>
      <c r="B24" s="8" t="s">
        <v>63</v>
      </c>
      <c r="C24" s="10" t="s">
        <v>64</v>
      </c>
      <c r="D24" s="92" t="s">
        <v>65</v>
      </c>
      <c r="E24" s="161">
        <v>1</v>
      </c>
      <c r="F24" s="161">
        <v>599</v>
      </c>
      <c r="G24" s="161">
        <f>E24*F24</f>
        <v>599</v>
      </c>
    </row>
    <row r="25" spans="1:8">
      <c r="A25" s="8" t="s">
        <v>66</v>
      </c>
      <c r="B25" s="8" t="s">
        <v>51</v>
      </c>
      <c r="C25" s="9"/>
      <c r="D25" s="8" t="s">
        <v>67</v>
      </c>
      <c r="E25" s="161">
        <v>1</v>
      </c>
      <c r="F25" s="161">
        <v>40</v>
      </c>
      <c r="G25" s="161">
        <f>E25*F25</f>
        <v>40</v>
      </c>
    </row>
    <row r="26" spans="1:8" s="20" customFormat="1" ht="12.75">
      <c r="A26" s="8" t="s">
        <v>68</v>
      </c>
      <c r="B26" s="8" t="s">
        <v>51</v>
      </c>
      <c r="C26" s="10"/>
      <c r="D26" s="42" t="s">
        <v>69</v>
      </c>
      <c r="E26" s="38">
        <v>1</v>
      </c>
      <c r="F26" s="38">
        <v>119</v>
      </c>
      <c r="G26" s="38">
        <f>E26*F26</f>
        <v>119</v>
      </c>
      <c r="H26" s="80"/>
    </row>
    <row r="27" spans="1:8" s="41" customFormat="1">
      <c r="A27" s="8" t="s">
        <v>70</v>
      </c>
      <c r="B27" s="8" t="s">
        <v>51</v>
      </c>
      <c r="C27" s="8"/>
      <c r="D27" s="5" t="s">
        <v>61</v>
      </c>
      <c r="E27" s="25">
        <v>1</v>
      </c>
      <c r="F27" s="25">
        <v>94.61</v>
      </c>
      <c r="G27" s="25">
        <f>E27*F27</f>
        <v>94.61</v>
      </c>
      <c r="H27" s="81"/>
    </row>
    <row r="28" spans="1:8" s="35" customFormat="1">
      <c r="A28" s="1" t="s">
        <v>71</v>
      </c>
      <c r="B28" s="3" t="s">
        <v>51</v>
      </c>
      <c r="C28" s="1" t="s">
        <v>71</v>
      </c>
      <c r="D28" s="3" t="s">
        <v>72</v>
      </c>
      <c r="E28" s="160">
        <v>8</v>
      </c>
      <c r="F28" s="6">
        <v>6</v>
      </c>
      <c r="G28" s="6">
        <f>E28*F28</f>
        <v>48</v>
      </c>
    </row>
    <row r="29" spans="1:8" s="35" customFormat="1">
      <c r="A29" s="1" t="s">
        <v>73</v>
      </c>
      <c r="B29" s="3" t="s">
        <v>51</v>
      </c>
      <c r="C29" s="1" t="s">
        <v>73</v>
      </c>
      <c r="D29" s="3" t="s">
        <v>74</v>
      </c>
      <c r="E29" s="160">
        <v>8</v>
      </c>
      <c r="F29" s="6">
        <v>5</v>
      </c>
      <c r="G29" s="6">
        <f>E29*F29</f>
        <v>40</v>
      </c>
    </row>
    <row r="30" spans="1:8" s="35" customFormat="1">
      <c r="A30" s="1" t="s">
        <v>75</v>
      </c>
      <c r="B30" s="3" t="s">
        <v>51</v>
      </c>
      <c r="C30" s="1" t="s">
        <v>75</v>
      </c>
      <c r="D30" s="3" t="s">
        <v>76</v>
      </c>
      <c r="E30" s="160">
        <v>8</v>
      </c>
      <c r="F30" s="6">
        <v>8</v>
      </c>
      <c r="G30" s="6">
        <f>E30*F30</f>
        <v>64</v>
      </c>
    </row>
    <row r="31" spans="1:8" ht="63.75">
      <c r="A31" s="20" t="s">
        <v>77</v>
      </c>
      <c r="B31" s="67" t="s">
        <v>78</v>
      </c>
      <c r="C31" s="22" t="s">
        <v>79</v>
      </c>
      <c r="D31" s="21" t="s">
        <v>80</v>
      </c>
      <c r="E31" s="161">
        <v>1</v>
      </c>
      <c r="F31" s="161">
        <v>96</v>
      </c>
      <c r="G31" s="161">
        <f>E31*F31</f>
        <v>96</v>
      </c>
    </row>
    <row r="32" spans="1:8" ht="15">
      <c r="A32" s="20"/>
      <c r="B32" s="67"/>
      <c r="C32" s="22"/>
      <c r="D32" s="21"/>
      <c r="E32" s="161"/>
      <c r="F32" s="161"/>
      <c r="G32" s="161"/>
    </row>
    <row r="33" spans="1:8">
      <c r="A33" s="23" t="s">
        <v>81</v>
      </c>
      <c r="G33" s="48"/>
    </row>
    <row r="34" spans="1:8" s="19" customFormat="1" ht="25.5">
      <c r="A34" s="1" t="s">
        <v>82</v>
      </c>
      <c r="B34" s="16"/>
      <c r="C34" s="19" t="s">
        <v>83</v>
      </c>
      <c r="D34" s="68"/>
      <c r="E34" s="159">
        <v>1</v>
      </c>
      <c r="F34" s="159"/>
      <c r="G34" s="6"/>
      <c r="H34" s="1" t="s">
        <v>84</v>
      </c>
    </row>
    <row r="35" spans="1:8" s="19" customFormat="1" ht="12.75">
      <c r="A35" s="1" t="s">
        <v>85</v>
      </c>
      <c r="B35" s="3" t="s">
        <v>46</v>
      </c>
      <c r="C35" s="1" t="s">
        <v>47</v>
      </c>
      <c r="D35" s="5"/>
      <c r="E35" s="160"/>
      <c r="F35" s="160"/>
      <c r="G35" s="6"/>
      <c r="H35" s="1"/>
    </row>
    <row r="36" spans="1:8" s="1" customFormat="1" ht="25.5">
      <c r="A36" s="1" t="s">
        <v>86</v>
      </c>
      <c r="B36" s="3" t="s">
        <v>51</v>
      </c>
      <c r="C36" s="1" t="s">
        <v>87</v>
      </c>
      <c r="D36" s="3" t="s">
        <v>88</v>
      </c>
      <c r="E36" s="160">
        <v>1</v>
      </c>
      <c r="F36" s="160">
        <v>30</v>
      </c>
      <c r="G36" s="6">
        <f>E36*F36</f>
        <v>30</v>
      </c>
      <c r="H36" s="1" t="s">
        <v>89</v>
      </c>
    </row>
    <row r="37" spans="1:8" s="1" customFormat="1" ht="12.75">
      <c r="A37" s="1" t="s">
        <v>90</v>
      </c>
      <c r="B37" s="3" t="s">
        <v>51</v>
      </c>
      <c r="C37" s="1" t="s">
        <v>91</v>
      </c>
      <c r="D37" s="3" t="s">
        <v>92</v>
      </c>
      <c r="E37" s="1">
        <v>1</v>
      </c>
      <c r="F37" s="37">
        <v>160</v>
      </c>
      <c r="G37" s="37">
        <f>F37*E37</f>
        <v>160</v>
      </c>
    </row>
    <row r="38" spans="1:8" s="1" customFormat="1" ht="12.75">
      <c r="A38" s="1" t="s">
        <v>93</v>
      </c>
      <c r="B38" s="3" t="s">
        <v>51</v>
      </c>
      <c r="C38" s="1" t="s">
        <v>94</v>
      </c>
      <c r="D38" s="3" t="s">
        <v>95</v>
      </c>
      <c r="E38" s="1">
        <v>1</v>
      </c>
      <c r="F38" s="37">
        <v>95</v>
      </c>
      <c r="G38" s="37">
        <f>F38*E38</f>
        <v>95</v>
      </c>
    </row>
    <row r="39" spans="1:8" s="1" customFormat="1" ht="12.75">
      <c r="A39" s="1" t="s">
        <v>86</v>
      </c>
      <c r="B39" s="3" t="s">
        <v>51</v>
      </c>
      <c r="C39" s="1" t="s">
        <v>96</v>
      </c>
      <c r="D39" s="3" t="s">
        <v>97</v>
      </c>
      <c r="E39" s="1">
        <v>1</v>
      </c>
      <c r="F39" s="37">
        <v>29</v>
      </c>
      <c r="G39" s="37">
        <f>E39*F39</f>
        <v>29</v>
      </c>
    </row>
    <row r="40" spans="1:8" s="1" customFormat="1" ht="12.75">
      <c r="A40" s="1" t="s">
        <v>98</v>
      </c>
      <c r="B40" s="3" t="s">
        <v>51</v>
      </c>
      <c r="C40" s="1" t="s">
        <v>99</v>
      </c>
      <c r="D40" s="3" t="s">
        <v>100</v>
      </c>
      <c r="E40" s="1">
        <v>1</v>
      </c>
      <c r="F40" s="37">
        <v>25.83</v>
      </c>
      <c r="G40" s="37">
        <f>E40*F40</f>
        <v>25.83</v>
      </c>
    </row>
    <row r="41" spans="1:8" s="1" customFormat="1" ht="12.75">
      <c r="A41" s="1" t="s">
        <v>101</v>
      </c>
      <c r="B41" s="3" t="s">
        <v>51</v>
      </c>
      <c r="C41" s="1" t="s">
        <v>102</v>
      </c>
      <c r="D41" s="3" t="s">
        <v>103</v>
      </c>
      <c r="E41" s="1">
        <v>1</v>
      </c>
      <c r="F41" s="37">
        <v>17</v>
      </c>
      <c r="G41" s="37">
        <f>E41*F41</f>
        <v>17</v>
      </c>
    </row>
    <row r="42" spans="1:8" s="1" customFormat="1" ht="12.75">
      <c r="A42" s="1" t="s">
        <v>104</v>
      </c>
      <c r="B42" s="3" t="s">
        <v>51</v>
      </c>
      <c r="C42" s="1" t="s">
        <v>105</v>
      </c>
      <c r="D42" s="3" t="s">
        <v>106</v>
      </c>
      <c r="E42" s="1">
        <v>1</v>
      </c>
      <c r="F42" s="37">
        <v>13</v>
      </c>
      <c r="G42" s="37">
        <f>E42*F42</f>
        <v>13</v>
      </c>
    </row>
    <row r="43" spans="1:8" s="1" customFormat="1" ht="12.75">
      <c r="A43" s="1" t="s">
        <v>71</v>
      </c>
      <c r="B43" s="3" t="s">
        <v>51</v>
      </c>
      <c r="C43" s="1" t="s">
        <v>71</v>
      </c>
      <c r="D43" s="3" t="s">
        <v>72</v>
      </c>
      <c r="E43" s="160">
        <v>1</v>
      </c>
      <c r="F43" s="6">
        <v>6</v>
      </c>
      <c r="G43" s="6">
        <f>E43*F43</f>
        <v>6</v>
      </c>
    </row>
    <row r="44" spans="1:8" s="1" customFormat="1" ht="12.75">
      <c r="A44" s="1" t="s">
        <v>73</v>
      </c>
      <c r="B44" s="3" t="s">
        <v>51</v>
      </c>
      <c r="C44" s="1" t="s">
        <v>73</v>
      </c>
      <c r="D44" s="3" t="s">
        <v>74</v>
      </c>
      <c r="E44" s="160">
        <v>1</v>
      </c>
      <c r="F44" s="6">
        <v>5</v>
      </c>
      <c r="G44" s="6">
        <f>E44*F44</f>
        <v>5</v>
      </c>
    </row>
    <row r="45" spans="1:8" s="1" customFormat="1" ht="12.75">
      <c r="A45" s="1" t="s">
        <v>75</v>
      </c>
      <c r="B45" s="3" t="s">
        <v>51</v>
      </c>
      <c r="C45" s="1" t="s">
        <v>75</v>
      </c>
      <c r="D45" s="3" t="s">
        <v>76</v>
      </c>
      <c r="E45" s="160">
        <v>1</v>
      </c>
      <c r="F45" s="6">
        <v>8</v>
      </c>
      <c r="G45" s="6">
        <f>E45*F45</f>
        <v>8</v>
      </c>
    </row>
    <row r="46" spans="1:8" s="1" customFormat="1" ht="18">
      <c r="A46" s="1" t="s">
        <v>21</v>
      </c>
      <c r="B46" s="3" t="s">
        <v>22</v>
      </c>
      <c r="C46" s="1" t="s">
        <v>23</v>
      </c>
      <c r="D46" s="74" t="s">
        <v>24</v>
      </c>
      <c r="E46" s="1">
        <v>1</v>
      </c>
      <c r="F46" s="37">
        <v>7</v>
      </c>
      <c r="G46" s="37">
        <f>E46*F46</f>
        <v>7</v>
      </c>
    </row>
    <row r="47" spans="1:8" s="1" customFormat="1" ht="12.75">
      <c r="B47" s="3"/>
      <c r="D47" s="3"/>
      <c r="F47" s="37"/>
      <c r="G47" s="37"/>
    </row>
    <row r="48" spans="1:8" s="41" customFormat="1">
      <c r="A48" s="23" t="s">
        <v>107</v>
      </c>
      <c r="B48" s="33"/>
      <c r="C48" s="33"/>
      <c r="D48" s="33"/>
      <c r="E48" s="32"/>
      <c r="F48" s="32"/>
      <c r="G48" s="32"/>
      <c r="H48" s="82"/>
    </row>
    <row r="49" spans="1:8" s="41" customFormat="1">
      <c r="A49" s="162" t="s">
        <v>108</v>
      </c>
      <c r="B49" s="19" t="s">
        <v>51</v>
      </c>
      <c r="C49" s="1" t="s">
        <v>109</v>
      </c>
      <c r="D49" s="3" t="s">
        <v>92</v>
      </c>
      <c r="E49" s="28">
        <v>4</v>
      </c>
      <c r="F49" s="28">
        <v>160</v>
      </c>
      <c r="G49" s="28">
        <f>E49*F49</f>
        <v>640</v>
      </c>
      <c r="H49" s="83"/>
    </row>
    <row r="50" spans="1:8" s="41" customFormat="1">
      <c r="A50" s="162" t="s">
        <v>110</v>
      </c>
      <c r="B50" s="19" t="s">
        <v>51</v>
      </c>
      <c r="C50" s="1" t="s">
        <v>96</v>
      </c>
      <c r="D50" s="3" t="s">
        <v>111</v>
      </c>
      <c r="E50" s="28">
        <v>4</v>
      </c>
      <c r="F50" s="28">
        <v>20</v>
      </c>
      <c r="G50" s="28">
        <f>E50*F50</f>
        <v>80</v>
      </c>
      <c r="H50" s="83"/>
    </row>
    <row r="51" spans="1:8" s="41" customFormat="1">
      <c r="A51" s="9" t="s">
        <v>112</v>
      </c>
      <c r="B51" s="19" t="s">
        <v>51</v>
      </c>
      <c r="C51" s="9" t="s">
        <v>113</v>
      </c>
      <c r="D51" s="9" t="s">
        <v>114</v>
      </c>
      <c r="E51" s="25">
        <v>4</v>
      </c>
      <c r="F51" s="25">
        <v>67</v>
      </c>
      <c r="G51" s="28">
        <f>E51*F51</f>
        <v>268</v>
      </c>
      <c r="H51" s="83"/>
    </row>
    <row r="52" spans="1:8" s="41" customFormat="1">
      <c r="A52" s="19" t="s">
        <v>115</v>
      </c>
      <c r="B52" s="19" t="s">
        <v>51</v>
      </c>
      <c r="C52" s="19" t="s">
        <v>116</v>
      </c>
      <c r="D52" s="19" t="s">
        <v>117</v>
      </c>
      <c r="E52" s="28">
        <v>5</v>
      </c>
      <c r="F52" s="28">
        <v>56</v>
      </c>
      <c r="G52" s="28">
        <f>E52*F52</f>
        <v>280</v>
      </c>
      <c r="H52" s="83"/>
    </row>
    <row r="53" spans="1:8">
      <c r="A53" s="8" t="s">
        <v>118</v>
      </c>
      <c r="B53" s="8" t="s">
        <v>51</v>
      </c>
      <c r="C53" s="9"/>
      <c r="D53" s="8" t="s">
        <v>56</v>
      </c>
      <c r="E53" s="161">
        <v>4</v>
      </c>
      <c r="F53" s="161">
        <v>47.69</v>
      </c>
      <c r="G53" s="161">
        <f>E53*F53</f>
        <v>190.76</v>
      </c>
    </row>
    <row r="54" spans="1:8" s="35" customFormat="1">
      <c r="A54" s="1" t="s">
        <v>71</v>
      </c>
      <c r="B54" s="1" t="s">
        <v>51</v>
      </c>
      <c r="C54" s="1" t="s">
        <v>71</v>
      </c>
      <c r="D54" s="1" t="s">
        <v>72</v>
      </c>
      <c r="E54" s="6">
        <v>8</v>
      </c>
      <c r="F54" s="6">
        <v>6</v>
      </c>
      <c r="G54" s="6">
        <f>E54*F54</f>
        <v>48</v>
      </c>
    </row>
    <row r="55" spans="1:8" s="35" customFormat="1">
      <c r="A55" s="1" t="s">
        <v>73</v>
      </c>
      <c r="B55" s="1" t="s">
        <v>51</v>
      </c>
      <c r="C55" s="1" t="s">
        <v>73</v>
      </c>
      <c r="D55" s="1" t="s">
        <v>74</v>
      </c>
      <c r="E55" s="6">
        <v>4</v>
      </c>
      <c r="F55" s="6">
        <v>5</v>
      </c>
      <c r="G55" s="6">
        <f>E55*F55</f>
        <v>20</v>
      </c>
    </row>
    <row r="56" spans="1:8" s="35" customFormat="1">
      <c r="A56" s="1" t="s">
        <v>75</v>
      </c>
      <c r="B56" s="1" t="s">
        <v>51</v>
      </c>
      <c r="C56" s="1" t="s">
        <v>75</v>
      </c>
      <c r="D56" s="1" t="s">
        <v>76</v>
      </c>
      <c r="E56" s="6">
        <v>8</v>
      </c>
      <c r="F56" s="6">
        <v>8</v>
      </c>
      <c r="G56" s="6">
        <f>E56*F56</f>
        <v>64</v>
      </c>
    </row>
    <row r="57" spans="1:8" s="1" customFormat="1" ht="12.75">
      <c r="A57" s="1" t="s">
        <v>21</v>
      </c>
      <c r="B57" s="3"/>
      <c r="D57" s="65"/>
      <c r="E57" s="1">
        <v>4</v>
      </c>
      <c r="F57" s="37">
        <v>15</v>
      </c>
      <c r="G57" s="37">
        <f>E57*F57</f>
        <v>60</v>
      </c>
    </row>
    <row r="58" spans="1:8" s="35" customFormat="1">
      <c r="B58" s="3"/>
      <c r="D58" s="26"/>
      <c r="F58" s="49"/>
      <c r="G58" s="49"/>
    </row>
    <row r="59" spans="1:8" s="41" customFormat="1">
      <c r="A59" s="23" t="s">
        <v>119</v>
      </c>
      <c r="B59" s="33"/>
      <c r="C59" s="33"/>
      <c r="D59" s="33"/>
      <c r="E59" s="32"/>
      <c r="F59" s="32"/>
      <c r="G59" s="32"/>
      <c r="H59" s="82"/>
    </row>
    <row r="60" spans="1:8" s="20" customFormat="1" ht="12.75">
      <c r="A60" s="162" t="s">
        <v>108</v>
      </c>
      <c r="B60" s="19" t="s">
        <v>51</v>
      </c>
      <c r="C60" s="1" t="s">
        <v>109</v>
      </c>
      <c r="D60" s="3" t="s">
        <v>92</v>
      </c>
      <c r="E60" s="28">
        <v>8</v>
      </c>
      <c r="F60" s="28">
        <v>160</v>
      </c>
      <c r="G60" s="28">
        <f>E60*F60</f>
        <v>1280</v>
      </c>
      <c r="H60" s="84"/>
    </row>
    <row r="61" spans="1:8" s="20" customFormat="1" ht="12.75">
      <c r="A61" s="162" t="s">
        <v>110</v>
      </c>
      <c r="B61" s="19" t="s">
        <v>51</v>
      </c>
      <c r="C61" s="1" t="s">
        <v>96</v>
      </c>
      <c r="D61" s="3" t="s">
        <v>111</v>
      </c>
      <c r="E61" s="28">
        <v>8</v>
      </c>
      <c r="F61" s="28">
        <v>20</v>
      </c>
      <c r="G61" s="28">
        <f>E61*F61</f>
        <v>160</v>
      </c>
      <c r="H61" s="84"/>
    </row>
    <row r="62" spans="1:8" s="1" customFormat="1" ht="12.75">
      <c r="A62" s="1" t="s">
        <v>93</v>
      </c>
      <c r="B62" s="3" t="s">
        <v>51</v>
      </c>
      <c r="C62" s="1" t="s">
        <v>94</v>
      </c>
      <c r="D62" s="3" t="s">
        <v>95</v>
      </c>
      <c r="E62" s="1">
        <v>4</v>
      </c>
      <c r="F62" s="37">
        <v>95</v>
      </c>
      <c r="G62" s="37">
        <f>F62*E62</f>
        <v>380</v>
      </c>
    </row>
    <row r="63" spans="1:8" s="20" customFormat="1" ht="12.75">
      <c r="A63" s="9" t="s">
        <v>104</v>
      </c>
      <c r="B63" s="19" t="s">
        <v>51</v>
      </c>
      <c r="C63" s="9" t="s">
        <v>120</v>
      </c>
      <c r="D63" s="9" t="s">
        <v>121</v>
      </c>
      <c r="E63" s="25">
        <v>8</v>
      </c>
      <c r="F63" s="25">
        <v>15</v>
      </c>
      <c r="G63" s="28">
        <f>E63*F63</f>
        <v>120</v>
      </c>
      <c r="H63" s="84"/>
    </row>
    <row r="64" spans="1:8" s="1" customFormat="1" ht="12.75">
      <c r="A64" s="1" t="s">
        <v>101</v>
      </c>
      <c r="B64" s="3" t="s">
        <v>51</v>
      </c>
      <c r="C64" s="1" t="s">
        <v>102</v>
      </c>
      <c r="D64" s="3" t="s">
        <v>103</v>
      </c>
      <c r="E64" s="1">
        <v>4</v>
      </c>
      <c r="F64" s="37">
        <v>17</v>
      </c>
      <c r="G64" s="37">
        <f>E64*F64</f>
        <v>68</v>
      </c>
    </row>
    <row r="65" spans="1:255" s="1" customFormat="1" ht="12.75">
      <c r="A65" s="1" t="s">
        <v>98</v>
      </c>
      <c r="B65" s="3" t="s">
        <v>51</v>
      </c>
      <c r="C65" s="1" t="s">
        <v>122</v>
      </c>
      <c r="D65" s="3" t="s">
        <v>123</v>
      </c>
      <c r="E65" s="1">
        <v>4</v>
      </c>
      <c r="F65" s="37">
        <v>27</v>
      </c>
      <c r="G65" s="37">
        <f>E65*F65</f>
        <v>108</v>
      </c>
    </row>
    <row r="66" spans="1:255" s="20" customFormat="1" ht="12.75">
      <c r="A66" s="9" t="s">
        <v>124</v>
      </c>
      <c r="B66" s="5" t="s">
        <v>51</v>
      </c>
      <c r="C66" s="29" t="s">
        <v>125</v>
      </c>
      <c r="D66" s="16" t="s">
        <v>126</v>
      </c>
      <c r="E66" s="159">
        <v>4</v>
      </c>
      <c r="F66" s="159">
        <v>42</v>
      </c>
      <c r="G66" s="159">
        <f>E66*F66</f>
        <v>168</v>
      </c>
      <c r="H66" s="84"/>
    </row>
    <row r="67" spans="1:255" s="20" customFormat="1" ht="12.75">
      <c r="A67" s="9" t="s">
        <v>127</v>
      </c>
      <c r="B67" s="5" t="s">
        <v>51</v>
      </c>
      <c r="C67" s="5" t="s">
        <v>128</v>
      </c>
      <c r="D67" s="16" t="s">
        <v>129</v>
      </c>
      <c r="E67" s="159">
        <v>8</v>
      </c>
      <c r="F67" s="159">
        <v>5</v>
      </c>
      <c r="G67" s="159">
        <f>E67*F67</f>
        <v>40</v>
      </c>
      <c r="H67" s="84"/>
    </row>
    <row r="68" spans="1:255" s="1" customFormat="1" ht="12.75">
      <c r="A68" s="1" t="s">
        <v>71</v>
      </c>
      <c r="B68" s="1" t="s">
        <v>51</v>
      </c>
      <c r="C68" s="1" t="s">
        <v>71</v>
      </c>
      <c r="D68" s="1" t="s">
        <v>72</v>
      </c>
      <c r="E68" s="6">
        <v>4</v>
      </c>
      <c r="F68" s="6">
        <v>6</v>
      </c>
      <c r="G68" s="6">
        <f>E68*F68</f>
        <v>24</v>
      </c>
    </row>
    <row r="69" spans="1:255" s="1" customFormat="1" ht="12.75">
      <c r="A69" s="1" t="s">
        <v>73</v>
      </c>
      <c r="B69" s="1" t="s">
        <v>51</v>
      </c>
      <c r="C69" s="1" t="s">
        <v>73</v>
      </c>
      <c r="D69" s="1" t="s">
        <v>74</v>
      </c>
      <c r="E69" s="6">
        <v>4</v>
      </c>
      <c r="F69" s="6">
        <v>5</v>
      </c>
      <c r="G69" s="6">
        <f>E69*F69</f>
        <v>20</v>
      </c>
    </row>
    <row r="70" spans="1:255" s="1" customFormat="1" ht="12.75">
      <c r="A70" s="1" t="s">
        <v>75</v>
      </c>
      <c r="B70" s="1" t="s">
        <v>51</v>
      </c>
      <c r="C70" s="1" t="s">
        <v>75</v>
      </c>
      <c r="D70" s="1" t="s">
        <v>76</v>
      </c>
      <c r="E70" s="6">
        <v>4</v>
      </c>
      <c r="F70" s="6">
        <v>8</v>
      </c>
      <c r="G70" s="6">
        <f>E70*F70</f>
        <v>32</v>
      </c>
    </row>
    <row r="71" spans="1:255" s="1" customFormat="1" ht="18">
      <c r="A71" s="75" t="s">
        <v>21</v>
      </c>
      <c r="B71" s="76" t="s">
        <v>22</v>
      </c>
      <c r="C71" s="77" t="s">
        <v>23</v>
      </c>
      <c r="D71" s="74" t="s">
        <v>24</v>
      </c>
      <c r="E71" s="75">
        <v>4</v>
      </c>
      <c r="F71" s="78">
        <v>7</v>
      </c>
      <c r="G71" s="6">
        <f>E71*F71</f>
        <v>28</v>
      </c>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c r="AK71" s="77"/>
      <c r="AL71" s="77"/>
      <c r="AM71" s="77"/>
      <c r="AN71" s="77"/>
      <c r="AO71" s="77"/>
      <c r="AP71" s="77"/>
      <c r="AQ71" s="77"/>
      <c r="AR71" s="77"/>
      <c r="AS71" s="77"/>
      <c r="AT71" s="77"/>
      <c r="AU71" s="77"/>
      <c r="AV71" s="77"/>
      <c r="AW71" s="77"/>
      <c r="AX71" s="77"/>
      <c r="AY71" s="77"/>
      <c r="AZ71" s="77"/>
      <c r="BA71" s="77"/>
      <c r="BB71" s="77"/>
      <c r="BC71" s="77"/>
      <c r="BD71" s="77"/>
      <c r="BE71" s="77"/>
      <c r="BF71" s="77"/>
      <c r="BG71" s="77"/>
      <c r="BH71" s="77"/>
      <c r="BI71" s="77"/>
      <c r="BJ71" s="77"/>
      <c r="BK71" s="77"/>
      <c r="BL71" s="77"/>
      <c r="BM71" s="77"/>
      <c r="BN71" s="77"/>
      <c r="BO71" s="77"/>
      <c r="BP71" s="77"/>
      <c r="BQ71" s="77"/>
      <c r="BR71" s="77"/>
      <c r="BS71" s="77"/>
      <c r="BT71" s="77"/>
      <c r="BU71" s="77"/>
      <c r="BV71" s="77"/>
      <c r="BW71" s="77"/>
      <c r="BX71" s="77"/>
      <c r="BY71" s="77"/>
      <c r="BZ71" s="77"/>
      <c r="CA71" s="77"/>
      <c r="CB71" s="77"/>
      <c r="CC71" s="77"/>
      <c r="CD71" s="77"/>
      <c r="CE71" s="77"/>
      <c r="CF71" s="77"/>
      <c r="CG71" s="77"/>
      <c r="CH71" s="77"/>
      <c r="CI71" s="77"/>
      <c r="CJ71" s="77"/>
      <c r="CK71" s="77"/>
      <c r="CL71" s="77"/>
      <c r="CM71" s="77"/>
      <c r="CN71" s="77"/>
      <c r="CO71" s="77"/>
      <c r="CP71" s="77"/>
      <c r="CQ71" s="77"/>
      <c r="CR71" s="77"/>
      <c r="CS71" s="77"/>
      <c r="CT71" s="77"/>
      <c r="CU71" s="77"/>
      <c r="CV71" s="77"/>
      <c r="CW71" s="77"/>
      <c r="CX71" s="77"/>
      <c r="CY71" s="77"/>
      <c r="CZ71" s="77"/>
      <c r="DA71" s="77"/>
      <c r="DB71" s="77"/>
      <c r="DC71" s="77"/>
      <c r="DD71" s="77"/>
      <c r="DE71" s="77"/>
      <c r="DF71" s="77"/>
      <c r="DG71" s="77"/>
      <c r="DH71" s="77"/>
      <c r="DI71" s="77"/>
      <c r="DJ71" s="77"/>
      <c r="DK71" s="77"/>
      <c r="DL71" s="77"/>
      <c r="DM71" s="77"/>
      <c r="DN71" s="77"/>
      <c r="DO71" s="77"/>
      <c r="DP71" s="77"/>
      <c r="DQ71" s="77"/>
      <c r="DR71" s="77"/>
      <c r="DS71" s="77"/>
      <c r="DT71" s="77"/>
      <c r="DU71" s="77"/>
      <c r="DV71" s="77"/>
      <c r="DW71" s="77"/>
      <c r="DX71" s="77"/>
      <c r="DY71" s="77"/>
      <c r="DZ71" s="77"/>
      <c r="EA71" s="77"/>
      <c r="EB71" s="77"/>
      <c r="EC71" s="77"/>
      <c r="ED71" s="77"/>
      <c r="EE71" s="77"/>
      <c r="EF71" s="77"/>
      <c r="EG71" s="77"/>
      <c r="EH71" s="77"/>
      <c r="EI71" s="77"/>
      <c r="EJ71" s="77"/>
      <c r="EK71" s="77"/>
      <c r="EL71" s="77"/>
      <c r="EM71" s="77"/>
      <c r="EN71" s="77"/>
      <c r="EO71" s="77"/>
      <c r="EP71" s="77"/>
      <c r="EQ71" s="77"/>
      <c r="ER71" s="77"/>
      <c r="ES71" s="77"/>
      <c r="ET71" s="77"/>
      <c r="EU71" s="77"/>
      <c r="EV71" s="77"/>
      <c r="EW71" s="77"/>
      <c r="EX71" s="77"/>
      <c r="EY71" s="77"/>
      <c r="EZ71" s="77"/>
      <c r="FA71" s="77"/>
      <c r="FB71" s="77"/>
      <c r="FC71" s="77"/>
      <c r="FD71" s="77"/>
      <c r="FE71" s="77"/>
      <c r="FF71" s="77"/>
      <c r="FG71" s="77"/>
      <c r="FH71" s="77"/>
      <c r="FI71" s="77"/>
      <c r="FJ71" s="77"/>
      <c r="FK71" s="77"/>
      <c r="FL71" s="77"/>
      <c r="FM71" s="77"/>
      <c r="FN71" s="77"/>
      <c r="FO71" s="77"/>
      <c r="FP71" s="77"/>
      <c r="FQ71" s="77"/>
      <c r="FR71" s="77"/>
      <c r="FS71" s="77"/>
      <c r="FT71" s="77"/>
      <c r="FU71" s="77"/>
      <c r="FV71" s="77"/>
      <c r="FW71" s="77"/>
      <c r="FX71" s="77"/>
      <c r="FY71" s="77"/>
      <c r="FZ71" s="77"/>
      <c r="GA71" s="77"/>
      <c r="GB71" s="77"/>
      <c r="GC71" s="77"/>
      <c r="GD71" s="77"/>
      <c r="GE71" s="77"/>
      <c r="GF71" s="77"/>
      <c r="GG71" s="77"/>
      <c r="GH71" s="77"/>
      <c r="GI71" s="77"/>
      <c r="GJ71" s="77"/>
      <c r="GK71" s="77"/>
      <c r="GL71" s="77"/>
      <c r="GM71" s="77"/>
      <c r="GN71" s="77"/>
      <c r="GO71" s="77"/>
      <c r="GP71" s="77"/>
      <c r="GQ71" s="77"/>
      <c r="GR71" s="77"/>
      <c r="GS71" s="77"/>
      <c r="GT71" s="77"/>
      <c r="GU71" s="77"/>
      <c r="GV71" s="77"/>
      <c r="GW71" s="77"/>
      <c r="GX71" s="77"/>
      <c r="GY71" s="77"/>
      <c r="GZ71" s="77"/>
      <c r="HA71" s="77"/>
      <c r="HB71" s="77"/>
      <c r="HC71" s="77"/>
      <c r="HD71" s="77"/>
      <c r="HE71" s="77"/>
      <c r="HF71" s="77"/>
      <c r="HG71" s="77"/>
      <c r="HH71" s="77"/>
      <c r="HI71" s="77"/>
      <c r="HJ71" s="77"/>
      <c r="HK71" s="77"/>
      <c r="HL71" s="77"/>
      <c r="HM71" s="77"/>
      <c r="HN71" s="77"/>
      <c r="HO71" s="77"/>
      <c r="HP71" s="77"/>
      <c r="HQ71" s="77"/>
      <c r="HR71" s="77"/>
      <c r="HS71" s="77"/>
      <c r="HT71" s="77"/>
      <c r="HU71" s="77"/>
      <c r="HV71" s="77"/>
      <c r="HW71" s="77"/>
      <c r="HX71" s="77"/>
      <c r="HY71" s="77"/>
      <c r="HZ71" s="77"/>
      <c r="IA71" s="77"/>
      <c r="IB71" s="77"/>
      <c r="IC71" s="77"/>
      <c r="ID71" s="77"/>
      <c r="IE71" s="77"/>
      <c r="IF71" s="77"/>
      <c r="IG71" s="77"/>
      <c r="IH71" s="77"/>
      <c r="II71" s="77"/>
      <c r="IJ71" s="77"/>
      <c r="IK71" s="77"/>
      <c r="IL71" s="77"/>
      <c r="IM71" s="77"/>
      <c r="IN71" s="77"/>
      <c r="IO71" s="77"/>
      <c r="IP71" s="77"/>
      <c r="IQ71" s="77"/>
      <c r="IR71" s="77"/>
      <c r="IS71" s="77"/>
      <c r="IT71" s="77"/>
      <c r="IU71" s="77"/>
    </row>
    <row r="72" spans="1:255" s="35" customFormat="1">
      <c r="B72" s="3"/>
      <c r="D72" s="26"/>
      <c r="F72" s="49"/>
      <c r="G72" s="49"/>
    </row>
    <row r="73" spans="1:255" s="41" customFormat="1">
      <c r="A73" s="23" t="s">
        <v>130</v>
      </c>
      <c r="B73" s="13"/>
      <c r="C73" s="30"/>
      <c r="D73" s="30"/>
      <c r="E73" s="30"/>
      <c r="F73" s="31"/>
      <c r="G73" s="31"/>
      <c r="H73" s="82"/>
    </row>
    <row r="74" spans="1:255" s="41" customFormat="1" ht="25.5">
      <c r="A74" s="8" t="s">
        <v>131</v>
      </c>
      <c r="B74" s="8" t="s">
        <v>51</v>
      </c>
      <c r="C74" s="10" t="s">
        <v>132</v>
      </c>
      <c r="D74" s="8" t="s">
        <v>133</v>
      </c>
      <c r="E74" s="34">
        <v>1</v>
      </c>
      <c r="F74" s="25">
        <v>200</v>
      </c>
      <c r="G74" s="25">
        <f>E74*F74</f>
        <v>200</v>
      </c>
      <c r="H74" s="81"/>
    </row>
    <row r="75" spans="1:255" s="9" customFormat="1" ht="12.75">
      <c r="A75" s="8" t="s">
        <v>134</v>
      </c>
      <c r="B75" s="8" t="s">
        <v>51</v>
      </c>
      <c r="C75" s="8"/>
      <c r="D75" s="8" t="s">
        <v>135</v>
      </c>
      <c r="E75" s="34">
        <v>1</v>
      </c>
      <c r="F75" s="34">
        <v>76</v>
      </c>
      <c r="G75" s="34">
        <f>E75*F75</f>
        <v>76</v>
      </c>
      <c r="H75" s="85"/>
    </row>
    <row r="76" spans="1:255" s="9" customFormat="1" ht="12.75">
      <c r="A76" s="8" t="s">
        <v>136</v>
      </c>
      <c r="B76" s="8" t="s">
        <v>51</v>
      </c>
      <c r="C76" s="8"/>
      <c r="D76" s="8" t="s">
        <v>137</v>
      </c>
      <c r="E76" s="34">
        <v>1</v>
      </c>
      <c r="F76" s="34">
        <v>19</v>
      </c>
      <c r="G76" s="34">
        <f>E76*F76</f>
        <v>19</v>
      </c>
      <c r="H76" s="85"/>
    </row>
    <row r="77" spans="1:255" s="41" customFormat="1">
      <c r="A77" s="8" t="s">
        <v>138</v>
      </c>
      <c r="B77" s="8" t="s">
        <v>58</v>
      </c>
      <c r="C77" s="8"/>
      <c r="D77" s="8" t="s">
        <v>139</v>
      </c>
      <c r="E77" s="34">
        <v>1</v>
      </c>
      <c r="F77" s="25">
        <v>309</v>
      </c>
      <c r="G77" s="25">
        <f>E77*F77</f>
        <v>309</v>
      </c>
      <c r="H77" s="81"/>
    </row>
    <row r="78" spans="1:255" s="41" customFormat="1">
      <c r="A78" s="8" t="s">
        <v>140</v>
      </c>
      <c r="B78" s="8" t="s">
        <v>51</v>
      </c>
      <c r="C78" s="8"/>
      <c r="D78" s="5" t="s">
        <v>61</v>
      </c>
      <c r="E78" s="25">
        <v>1</v>
      </c>
      <c r="F78" s="25">
        <v>95</v>
      </c>
      <c r="G78" s="25">
        <f>E78*F78</f>
        <v>95</v>
      </c>
      <c r="H78" s="81"/>
    </row>
    <row r="79" spans="1:255" s="35" customFormat="1">
      <c r="A79" s="3" t="s">
        <v>71</v>
      </c>
      <c r="B79" s="3" t="s">
        <v>51</v>
      </c>
      <c r="C79" s="3" t="s">
        <v>71</v>
      </c>
      <c r="D79" s="3" t="s">
        <v>72</v>
      </c>
      <c r="E79" s="6">
        <v>2</v>
      </c>
      <c r="F79" s="6">
        <v>6</v>
      </c>
      <c r="G79" s="6">
        <f>E79*F79</f>
        <v>12</v>
      </c>
    </row>
    <row r="80" spans="1:255" s="35" customFormat="1">
      <c r="A80" s="3" t="s">
        <v>73</v>
      </c>
      <c r="B80" s="3" t="s">
        <v>51</v>
      </c>
      <c r="C80" s="3" t="s">
        <v>73</v>
      </c>
      <c r="D80" s="3" t="s">
        <v>74</v>
      </c>
      <c r="E80" s="6">
        <v>2</v>
      </c>
      <c r="F80" s="6">
        <v>5</v>
      </c>
      <c r="G80" s="6">
        <f>E80*F80</f>
        <v>10</v>
      </c>
    </row>
    <row r="81" spans="1:255" s="35" customFormat="1">
      <c r="A81" s="3" t="s">
        <v>75</v>
      </c>
      <c r="B81" s="3" t="s">
        <v>51</v>
      </c>
      <c r="C81" s="3" t="s">
        <v>75</v>
      </c>
      <c r="D81" s="3" t="s">
        <v>76</v>
      </c>
      <c r="E81" s="6">
        <v>2</v>
      </c>
      <c r="F81" s="6">
        <v>8</v>
      </c>
      <c r="G81" s="6">
        <f>E81*F81</f>
        <v>16</v>
      </c>
    </row>
    <row r="82" spans="1:255" s="35" customFormat="1">
      <c r="A82" s="1" t="s">
        <v>141</v>
      </c>
      <c r="B82" s="1"/>
      <c r="C82" s="1"/>
      <c r="D82" s="1"/>
      <c r="E82" s="6"/>
      <c r="F82" s="6"/>
      <c r="G82" s="6"/>
    </row>
    <row r="83" spans="1:255" s="35" customFormat="1">
      <c r="A83" s="7" t="s">
        <v>142</v>
      </c>
      <c r="B83" s="1"/>
      <c r="C83" s="1"/>
      <c r="D83" s="1"/>
      <c r="E83" s="6"/>
      <c r="F83" s="6"/>
      <c r="G83" s="6"/>
    </row>
    <row r="84" spans="1:255" s="35" customFormat="1" ht="15">
      <c r="A84" s="3" t="s">
        <v>143</v>
      </c>
      <c r="B84" s="3" t="s">
        <v>51</v>
      </c>
      <c r="C84" s="3" t="s">
        <v>144</v>
      </c>
      <c r="D84" s="69" t="s">
        <v>145</v>
      </c>
      <c r="E84" s="37">
        <v>2</v>
      </c>
      <c r="F84" s="37">
        <v>670</v>
      </c>
      <c r="G84" s="38">
        <f>E84*F84</f>
        <v>1340</v>
      </c>
    </row>
    <row r="85" spans="1:255" s="41" customFormat="1">
      <c r="A85" s="8" t="s">
        <v>138</v>
      </c>
      <c r="B85" s="8" t="s">
        <v>58</v>
      </c>
      <c r="C85" s="8" t="s">
        <v>146</v>
      </c>
      <c r="D85" s="8" t="s">
        <v>139</v>
      </c>
      <c r="E85" s="39">
        <v>2</v>
      </c>
      <c r="F85" s="38">
        <v>309</v>
      </c>
      <c r="G85" s="38">
        <f>E85*F85</f>
        <v>618</v>
      </c>
      <c r="H85" s="81"/>
    </row>
    <row r="86" spans="1:255" s="41" customFormat="1">
      <c r="A86" s="8" t="s">
        <v>140</v>
      </c>
      <c r="B86" s="8" t="s">
        <v>51</v>
      </c>
      <c r="C86" s="8"/>
      <c r="D86" s="5" t="s">
        <v>61</v>
      </c>
      <c r="E86" s="38">
        <v>2</v>
      </c>
      <c r="F86" s="38">
        <v>95</v>
      </c>
      <c r="G86" s="38">
        <f>E86*F86</f>
        <v>190</v>
      </c>
      <c r="H86" s="81"/>
    </row>
    <row r="87" spans="1:255" s="35" customFormat="1">
      <c r="A87" s="3" t="s">
        <v>147</v>
      </c>
      <c r="B87" s="3" t="s">
        <v>148</v>
      </c>
      <c r="C87" s="5" t="s">
        <v>93</v>
      </c>
      <c r="D87" s="36" t="s">
        <v>149</v>
      </c>
      <c r="E87" s="37">
        <v>2</v>
      </c>
      <c r="F87" s="37">
        <v>40</v>
      </c>
      <c r="G87" s="37">
        <f>E87*F87</f>
        <v>80</v>
      </c>
    </row>
    <row r="88" spans="1:255" s="35" customFormat="1">
      <c r="A88" s="3" t="s">
        <v>150</v>
      </c>
      <c r="B88" s="3" t="s">
        <v>148</v>
      </c>
      <c r="C88" s="3" t="s">
        <v>151</v>
      </c>
      <c r="D88" s="5" t="s">
        <v>152</v>
      </c>
      <c r="E88" s="37">
        <v>1</v>
      </c>
      <c r="F88" s="37">
        <v>654</v>
      </c>
      <c r="G88" s="37">
        <f>E88*F88</f>
        <v>654</v>
      </c>
    </row>
    <row r="89" spans="1:255" s="35" customFormat="1">
      <c r="A89" s="3" t="s">
        <v>153</v>
      </c>
      <c r="B89" s="3" t="s">
        <v>148</v>
      </c>
      <c r="C89" s="5" t="s">
        <v>154</v>
      </c>
      <c r="D89" s="5" t="s">
        <v>155</v>
      </c>
      <c r="E89" s="37">
        <v>1</v>
      </c>
      <c r="F89" s="37">
        <v>677</v>
      </c>
      <c r="G89" s="37">
        <f>E89*F89</f>
        <v>677</v>
      </c>
    </row>
    <row r="90" spans="1:255" s="35" customFormat="1" ht="15" customHeight="1">
      <c r="A90" s="3" t="s">
        <v>86</v>
      </c>
      <c r="B90" s="3" t="s">
        <v>148</v>
      </c>
      <c r="C90" s="5" t="s">
        <v>156</v>
      </c>
      <c r="D90" s="5" t="s">
        <v>157</v>
      </c>
      <c r="E90" s="37">
        <v>1</v>
      </c>
      <c r="F90" s="37">
        <v>35</v>
      </c>
      <c r="G90" s="37">
        <f>E90*F90</f>
        <v>35</v>
      </c>
    </row>
    <row r="91" spans="1:255" s="35" customFormat="1">
      <c r="A91" s="3" t="s">
        <v>71</v>
      </c>
      <c r="B91" s="3" t="s">
        <v>51</v>
      </c>
      <c r="C91" s="3" t="s">
        <v>71</v>
      </c>
      <c r="D91" s="3" t="s">
        <v>72</v>
      </c>
      <c r="E91" s="37">
        <v>4</v>
      </c>
      <c r="F91" s="37">
        <v>6</v>
      </c>
      <c r="G91" s="37">
        <f>E91*F91</f>
        <v>24</v>
      </c>
    </row>
    <row r="92" spans="1:255" s="35" customFormat="1">
      <c r="A92" s="3" t="s">
        <v>73</v>
      </c>
      <c r="B92" s="3" t="s">
        <v>51</v>
      </c>
      <c r="C92" s="3" t="s">
        <v>73</v>
      </c>
      <c r="D92" s="3" t="s">
        <v>74</v>
      </c>
      <c r="E92" s="37">
        <v>4</v>
      </c>
      <c r="F92" s="37">
        <v>5</v>
      </c>
      <c r="G92" s="37">
        <f>E92*F92</f>
        <v>20</v>
      </c>
    </row>
    <row r="93" spans="1:255" s="35" customFormat="1">
      <c r="A93" s="3" t="s">
        <v>75</v>
      </c>
      <c r="B93" s="3" t="s">
        <v>51</v>
      </c>
      <c r="C93" s="3" t="s">
        <v>75</v>
      </c>
      <c r="D93" s="3" t="s">
        <v>76</v>
      </c>
      <c r="E93" s="37">
        <v>4</v>
      </c>
      <c r="F93" s="37">
        <v>8</v>
      </c>
      <c r="G93" s="37">
        <f>E93*F93</f>
        <v>32</v>
      </c>
    </row>
    <row r="94" spans="1:255">
      <c r="A94" s="1"/>
      <c r="B94" s="1"/>
      <c r="C94" s="1"/>
      <c r="D94" s="1"/>
      <c r="E94" s="6"/>
      <c r="F94" s="6"/>
      <c r="G94" s="6"/>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5"/>
      <c r="CA94" s="35"/>
      <c r="CB94" s="35"/>
      <c r="CC94" s="35"/>
      <c r="CD94" s="35"/>
      <c r="CE94" s="35"/>
      <c r="CF94" s="35"/>
      <c r="CG94" s="35"/>
      <c r="CH94" s="35"/>
      <c r="CI94" s="35"/>
      <c r="CJ94" s="35"/>
      <c r="CK94" s="35"/>
      <c r="CL94" s="35"/>
      <c r="CM94" s="35"/>
      <c r="CN94" s="35"/>
      <c r="CO94" s="35"/>
      <c r="CP94" s="35"/>
      <c r="CQ94" s="35"/>
      <c r="CR94" s="35"/>
      <c r="CS94" s="35"/>
      <c r="CT94" s="35"/>
      <c r="CU94" s="35"/>
      <c r="CV94" s="35"/>
      <c r="CW94" s="35"/>
      <c r="CX94" s="35"/>
      <c r="CY94" s="35"/>
      <c r="CZ94" s="35"/>
      <c r="DA94" s="35"/>
      <c r="DB94" s="35"/>
      <c r="DC94" s="35"/>
      <c r="DD94" s="35"/>
      <c r="DE94" s="35"/>
      <c r="DF94" s="35"/>
      <c r="DG94" s="35"/>
      <c r="DH94" s="35"/>
      <c r="DI94" s="35"/>
      <c r="DJ94" s="35"/>
      <c r="DK94" s="35"/>
      <c r="DL94" s="35"/>
      <c r="DM94" s="35"/>
      <c r="DN94" s="35"/>
      <c r="DO94" s="35"/>
      <c r="DP94" s="35"/>
      <c r="DQ94" s="35"/>
      <c r="DR94" s="35"/>
      <c r="DS94" s="35"/>
      <c r="DT94" s="35"/>
      <c r="DU94" s="35"/>
      <c r="DV94" s="35"/>
      <c r="DW94" s="35"/>
      <c r="DX94" s="35"/>
      <c r="DY94" s="35"/>
      <c r="DZ94" s="35"/>
      <c r="EA94" s="35"/>
      <c r="EB94" s="35"/>
      <c r="EC94" s="35"/>
      <c r="ED94" s="35"/>
      <c r="EE94" s="35"/>
      <c r="EF94" s="35"/>
      <c r="EG94" s="35"/>
      <c r="EH94" s="35"/>
      <c r="EI94" s="35"/>
      <c r="EJ94" s="35"/>
      <c r="EK94" s="35"/>
      <c r="EL94" s="35"/>
      <c r="EM94" s="35"/>
      <c r="EN94" s="35"/>
      <c r="EO94" s="35"/>
      <c r="EP94" s="35"/>
      <c r="EQ94" s="35"/>
      <c r="ER94" s="35"/>
      <c r="ES94" s="35"/>
      <c r="ET94" s="35"/>
      <c r="EU94" s="35"/>
      <c r="EV94" s="35"/>
      <c r="EW94" s="35"/>
      <c r="EX94" s="35"/>
      <c r="EY94" s="35"/>
      <c r="EZ94" s="35"/>
      <c r="FA94" s="35"/>
      <c r="FB94" s="35"/>
      <c r="FC94" s="35"/>
      <c r="FD94" s="35"/>
      <c r="FE94" s="35"/>
      <c r="FF94" s="35"/>
      <c r="FG94" s="35"/>
      <c r="FH94" s="35"/>
      <c r="FI94" s="35"/>
      <c r="FJ94" s="35"/>
      <c r="FK94" s="35"/>
      <c r="FL94" s="35"/>
      <c r="FM94" s="35"/>
      <c r="FN94" s="35"/>
      <c r="FO94" s="35"/>
      <c r="FP94" s="35"/>
      <c r="FQ94" s="35"/>
      <c r="FR94" s="35"/>
      <c r="FS94" s="35"/>
      <c r="FT94" s="35"/>
      <c r="FU94" s="35"/>
      <c r="FV94" s="35"/>
      <c r="FW94" s="35"/>
      <c r="FX94" s="35"/>
      <c r="FY94" s="35"/>
      <c r="FZ94" s="35"/>
      <c r="GA94" s="35"/>
      <c r="GB94" s="35"/>
      <c r="GC94" s="35"/>
      <c r="GD94" s="35"/>
      <c r="GE94" s="35"/>
      <c r="GF94" s="35"/>
      <c r="GG94" s="35"/>
      <c r="GH94" s="35"/>
      <c r="GI94" s="35"/>
      <c r="GJ94" s="35"/>
      <c r="GK94" s="35"/>
      <c r="GL94" s="35"/>
      <c r="GM94" s="35"/>
      <c r="GN94" s="35"/>
      <c r="GO94" s="35"/>
      <c r="GP94" s="35"/>
      <c r="GQ94" s="35"/>
      <c r="GR94" s="35"/>
      <c r="GS94" s="35"/>
      <c r="GT94" s="35"/>
      <c r="GU94" s="35"/>
      <c r="GV94" s="35"/>
      <c r="GW94" s="35"/>
      <c r="GX94" s="35"/>
      <c r="GY94" s="35"/>
      <c r="GZ94" s="35"/>
      <c r="HA94" s="35"/>
      <c r="HB94" s="35"/>
      <c r="HC94" s="35"/>
      <c r="HD94" s="35"/>
      <c r="HE94" s="35"/>
      <c r="HF94" s="35"/>
      <c r="HG94" s="35"/>
      <c r="HH94" s="35"/>
      <c r="HI94" s="35"/>
      <c r="HJ94" s="35"/>
      <c r="HK94" s="35"/>
      <c r="HL94" s="35"/>
      <c r="HM94" s="35"/>
      <c r="HN94" s="35"/>
      <c r="HO94" s="35"/>
      <c r="HP94" s="35"/>
      <c r="HQ94" s="35"/>
      <c r="HR94" s="35"/>
      <c r="HS94" s="35"/>
      <c r="HT94" s="35"/>
      <c r="HU94" s="35"/>
      <c r="HV94" s="35"/>
      <c r="HW94" s="35"/>
      <c r="HX94" s="35"/>
      <c r="HY94" s="35"/>
      <c r="HZ94" s="35"/>
      <c r="IA94" s="35"/>
      <c r="IB94" s="35"/>
      <c r="IC94" s="35"/>
      <c r="ID94" s="35"/>
      <c r="IE94" s="35"/>
      <c r="IF94" s="35"/>
      <c r="IG94" s="35"/>
      <c r="IH94" s="35"/>
      <c r="II94" s="35"/>
      <c r="IJ94" s="35"/>
      <c r="IK94" s="35"/>
      <c r="IL94" s="35"/>
      <c r="IM94" s="35"/>
      <c r="IN94" s="35"/>
      <c r="IO94" s="35"/>
      <c r="IP94" s="35"/>
      <c r="IQ94" s="35"/>
      <c r="IR94" s="35"/>
      <c r="IS94" s="35"/>
      <c r="IT94" s="35"/>
      <c r="IU94" s="35"/>
    </row>
    <row r="95" spans="1:255">
      <c r="A95" s="7" t="s">
        <v>158</v>
      </c>
      <c r="B95" s="1"/>
      <c r="C95" s="1"/>
      <c r="D95" s="1"/>
      <c r="E95" s="6"/>
      <c r="F95" s="6"/>
      <c r="G95" s="6"/>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5"/>
      <c r="CA95" s="35"/>
      <c r="CB95" s="35"/>
      <c r="CC95" s="35"/>
      <c r="CD95" s="35"/>
      <c r="CE95" s="35"/>
      <c r="CF95" s="35"/>
      <c r="CG95" s="35"/>
      <c r="CH95" s="35"/>
      <c r="CI95" s="35"/>
      <c r="CJ95" s="35"/>
      <c r="CK95" s="35"/>
      <c r="CL95" s="35"/>
      <c r="CM95" s="35"/>
      <c r="CN95" s="35"/>
      <c r="CO95" s="35"/>
      <c r="CP95" s="35"/>
      <c r="CQ95" s="35"/>
      <c r="CR95" s="35"/>
      <c r="CS95" s="35"/>
      <c r="CT95" s="35"/>
      <c r="CU95" s="35"/>
      <c r="CV95" s="35"/>
      <c r="CW95" s="35"/>
      <c r="CX95" s="35"/>
      <c r="CY95" s="35"/>
      <c r="CZ95" s="35"/>
      <c r="DA95" s="35"/>
      <c r="DB95" s="35"/>
      <c r="DC95" s="35"/>
      <c r="DD95" s="35"/>
      <c r="DE95" s="35"/>
      <c r="DF95" s="35"/>
      <c r="DG95" s="35"/>
      <c r="DH95" s="35"/>
      <c r="DI95" s="35"/>
      <c r="DJ95" s="35"/>
      <c r="DK95" s="35"/>
      <c r="DL95" s="35"/>
      <c r="DM95" s="35"/>
      <c r="DN95" s="35"/>
      <c r="DO95" s="35"/>
      <c r="DP95" s="35"/>
      <c r="DQ95" s="35"/>
      <c r="DR95" s="35"/>
      <c r="DS95" s="35"/>
      <c r="DT95" s="35"/>
      <c r="DU95" s="35"/>
      <c r="DV95" s="35"/>
      <c r="DW95" s="35"/>
      <c r="DX95" s="35"/>
      <c r="DY95" s="35"/>
      <c r="DZ95" s="35"/>
      <c r="EA95" s="35"/>
      <c r="EB95" s="35"/>
      <c r="EC95" s="35"/>
      <c r="ED95" s="35"/>
      <c r="EE95" s="35"/>
      <c r="EF95" s="35"/>
      <c r="EG95" s="35"/>
      <c r="EH95" s="35"/>
      <c r="EI95" s="35"/>
      <c r="EJ95" s="35"/>
      <c r="EK95" s="35"/>
      <c r="EL95" s="35"/>
      <c r="EM95" s="35"/>
      <c r="EN95" s="35"/>
      <c r="EO95" s="35"/>
      <c r="EP95" s="35"/>
      <c r="EQ95" s="35"/>
      <c r="ER95" s="35"/>
      <c r="ES95" s="35"/>
      <c r="ET95" s="35"/>
      <c r="EU95" s="35"/>
      <c r="EV95" s="35"/>
      <c r="EW95" s="35"/>
      <c r="EX95" s="35"/>
      <c r="EY95" s="35"/>
      <c r="EZ95" s="35"/>
      <c r="FA95" s="35"/>
      <c r="FB95" s="35"/>
      <c r="FC95" s="35"/>
      <c r="FD95" s="35"/>
      <c r="FE95" s="35"/>
      <c r="FF95" s="35"/>
      <c r="FG95" s="35"/>
      <c r="FH95" s="35"/>
      <c r="FI95" s="35"/>
      <c r="FJ95" s="35"/>
      <c r="FK95" s="35"/>
      <c r="FL95" s="35"/>
      <c r="FM95" s="35"/>
      <c r="FN95" s="35"/>
      <c r="FO95" s="35"/>
      <c r="FP95" s="35"/>
      <c r="FQ95" s="35"/>
      <c r="FR95" s="35"/>
      <c r="FS95" s="35"/>
      <c r="FT95" s="35"/>
      <c r="FU95" s="35"/>
      <c r="FV95" s="35"/>
      <c r="FW95" s="35"/>
      <c r="FX95" s="35"/>
      <c r="FY95" s="35"/>
      <c r="FZ95" s="35"/>
      <c r="GA95" s="35"/>
      <c r="GB95" s="35"/>
      <c r="GC95" s="35"/>
      <c r="GD95" s="35"/>
      <c r="GE95" s="35"/>
      <c r="GF95" s="35"/>
      <c r="GG95" s="35"/>
      <c r="GH95" s="35"/>
      <c r="GI95" s="35"/>
      <c r="GJ95" s="35"/>
      <c r="GK95" s="35"/>
      <c r="GL95" s="35"/>
      <c r="GM95" s="35"/>
      <c r="GN95" s="35"/>
      <c r="GO95" s="35"/>
      <c r="GP95" s="35"/>
      <c r="GQ95" s="35"/>
      <c r="GR95" s="35"/>
      <c r="GS95" s="35"/>
      <c r="GT95" s="35"/>
      <c r="GU95" s="35"/>
      <c r="GV95" s="35"/>
      <c r="GW95" s="35"/>
      <c r="GX95" s="35"/>
      <c r="GY95" s="35"/>
      <c r="GZ95" s="35"/>
      <c r="HA95" s="35"/>
      <c r="HB95" s="35"/>
      <c r="HC95" s="35"/>
      <c r="HD95" s="35"/>
      <c r="HE95" s="35"/>
      <c r="HF95" s="35"/>
      <c r="HG95" s="35"/>
      <c r="HH95" s="35"/>
      <c r="HI95" s="35"/>
      <c r="HJ95" s="35"/>
      <c r="HK95" s="35"/>
      <c r="HL95" s="35"/>
      <c r="HM95" s="35"/>
      <c r="HN95" s="35"/>
      <c r="HO95" s="35"/>
      <c r="HP95" s="35"/>
      <c r="HQ95" s="35"/>
      <c r="HR95" s="35"/>
      <c r="HS95" s="35"/>
      <c r="HT95" s="35"/>
      <c r="HU95" s="35"/>
      <c r="HV95" s="35"/>
      <c r="HW95" s="35"/>
      <c r="HX95" s="35"/>
      <c r="HY95" s="35"/>
      <c r="HZ95" s="35"/>
      <c r="IA95" s="35"/>
      <c r="IB95" s="35"/>
      <c r="IC95" s="35"/>
      <c r="ID95" s="35"/>
      <c r="IE95" s="35"/>
      <c r="IF95" s="35"/>
      <c r="IG95" s="35"/>
      <c r="IH95" s="35"/>
      <c r="II95" s="35"/>
      <c r="IJ95" s="35"/>
      <c r="IK95" s="35"/>
      <c r="IL95" s="35"/>
      <c r="IM95" s="35"/>
      <c r="IN95" s="35"/>
      <c r="IO95" s="35"/>
      <c r="IP95" s="35"/>
      <c r="IQ95" s="35"/>
      <c r="IR95" s="35"/>
      <c r="IS95" s="35"/>
      <c r="IT95" s="35"/>
      <c r="IU95" s="35"/>
    </row>
    <row r="96" spans="1:255" ht="165.75">
      <c r="A96" s="9" t="s">
        <v>159</v>
      </c>
      <c r="B96" s="9" t="s">
        <v>63</v>
      </c>
      <c r="C96" s="51" t="s">
        <v>160</v>
      </c>
      <c r="D96" s="92" t="s">
        <v>161</v>
      </c>
      <c r="E96" s="38">
        <v>1</v>
      </c>
      <c r="F96" s="38">
        <v>1079</v>
      </c>
      <c r="G96" s="38">
        <f>E96*F96</f>
        <v>1079</v>
      </c>
    </row>
    <row r="97" spans="1:255" s="35" customFormat="1" ht="63.75" customHeight="1">
      <c r="A97" s="1" t="s">
        <v>162</v>
      </c>
      <c r="B97" s="69" t="s">
        <v>63</v>
      </c>
      <c r="C97" s="12" t="s">
        <v>163</v>
      </c>
      <c r="D97" s="69" t="s">
        <v>164</v>
      </c>
      <c r="E97" s="37">
        <v>1</v>
      </c>
      <c r="F97" s="37">
        <v>559</v>
      </c>
      <c r="G97" s="37">
        <f>F97*E97</f>
        <v>559</v>
      </c>
    </row>
    <row r="98" spans="1:255" s="41" customFormat="1" ht="15">
      <c r="A98" s="9" t="s">
        <v>165</v>
      </c>
      <c r="B98" s="9" t="s">
        <v>63</v>
      </c>
      <c r="C98" s="51"/>
      <c r="D98" s="69" t="s">
        <v>166</v>
      </c>
      <c r="E98" s="39">
        <v>2</v>
      </c>
      <c r="F98" s="38">
        <v>979</v>
      </c>
      <c r="G98" s="38">
        <f>E98*F98</f>
        <v>1958</v>
      </c>
      <c r="H98" s="81"/>
    </row>
    <row r="99" spans="1:255">
      <c r="A99" s="9" t="s">
        <v>167</v>
      </c>
      <c r="B99" s="9" t="s">
        <v>51</v>
      </c>
      <c r="C99" s="9"/>
      <c r="D99" s="9" t="s">
        <v>67</v>
      </c>
      <c r="E99" s="38">
        <v>2</v>
      </c>
      <c r="F99" s="38">
        <v>40</v>
      </c>
      <c r="G99" s="38">
        <f>E99*F99</f>
        <v>80</v>
      </c>
    </row>
    <row r="100" spans="1:255">
      <c r="A100" s="9" t="s">
        <v>168</v>
      </c>
      <c r="B100" s="9" t="s">
        <v>51</v>
      </c>
      <c r="C100" s="9"/>
      <c r="D100" s="9" t="s">
        <v>67</v>
      </c>
      <c r="E100" s="38">
        <v>1</v>
      </c>
      <c r="F100" s="38">
        <v>40</v>
      </c>
      <c r="G100" s="38">
        <f>E100*F100</f>
        <v>40</v>
      </c>
    </row>
    <row r="101" spans="1:255" s="9" customFormat="1" ht="12.75">
      <c r="A101" s="9" t="s">
        <v>169</v>
      </c>
      <c r="B101" s="9" t="s">
        <v>51</v>
      </c>
      <c r="D101" s="9" t="s">
        <v>67</v>
      </c>
      <c r="E101" s="39">
        <v>1</v>
      </c>
      <c r="F101" s="39">
        <v>40</v>
      </c>
      <c r="G101" s="39">
        <f>E101*F101</f>
        <v>40</v>
      </c>
      <c r="H101" s="85"/>
    </row>
    <row r="102" spans="1:255" s="35" customFormat="1">
      <c r="A102" s="1" t="s">
        <v>71</v>
      </c>
      <c r="B102" s="1" t="s">
        <v>51</v>
      </c>
      <c r="C102" s="1" t="s">
        <v>71</v>
      </c>
      <c r="D102" s="1" t="s">
        <v>72</v>
      </c>
      <c r="E102" s="37">
        <v>4</v>
      </c>
      <c r="F102" s="37">
        <v>6</v>
      </c>
      <c r="G102" s="37">
        <f>E102*F102</f>
        <v>24</v>
      </c>
    </row>
    <row r="103" spans="1:255" s="35" customFormat="1">
      <c r="A103" s="1" t="s">
        <v>73</v>
      </c>
      <c r="B103" s="1" t="s">
        <v>51</v>
      </c>
      <c r="C103" s="1" t="s">
        <v>73</v>
      </c>
      <c r="D103" s="1" t="s">
        <v>74</v>
      </c>
      <c r="E103" s="37">
        <v>4</v>
      </c>
      <c r="F103" s="37">
        <v>5</v>
      </c>
      <c r="G103" s="37">
        <f>E103*F103</f>
        <v>20</v>
      </c>
    </row>
    <row r="104" spans="1:255" s="35" customFormat="1">
      <c r="A104" s="1" t="s">
        <v>75</v>
      </c>
      <c r="B104" s="1" t="s">
        <v>51</v>
      </c>
      <c r="C104" s="1" t="s">
        <v>75</v>
      </c>
      <c r="D104" s="1" t="s">
        <v>76</v>
      </c>
      <c r="E104" s="37">
        <v>4</v>
      </c>
      <c r="F104" s="37">
        <v>8</v>
      </c>
      <c r="G104" s="37">
        <f>E104*F104</f>
        <v>32</v>
      </c>
    </row>
    <row r="105" spans="1:255" s="41" customFormat="1">
      <c r="A105" s="9"/>
      <c r="B105" s="9"/>
      <c r="C105" s="51"/>
      <c r="D105" s="9"/>
      <c r="E105" s="39"/>
      <c r="F105" s="38"/>
      <c r="G105" s="38"/>
      <c r="H105" s="81"/>
    </row>
    <row r="106" spans="1:255">
      <c r="A106" s="9"/>
      <c r="B106" s="9"/>
      <c r="C106" s="51"/>
      <c r="D106" s="9"/>
      <c r="E106" s="39"/>
      <c r="F106" s="38"/>
      <c r="G106" s="38"/>
      <c r="H106" s="8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1"/>
      <c r="CZ106" s="41"/>
      <c r="DA106" s="41"/>
      <c r="DB106" s="41"/>
      <c r="DC106" s="41"/>
      <c r="DD106" s="41"/>
      <c r="DE106" s="41"/>
      <c r="DF106" s="41"/>
      <c r="DG106" s="41"/>
      <c r="DH106" s="41"/>
      <c r="DI106" s="41"/>
      <c r="DJ106" s="41"/>
      <c r="DK106" s="41"/>
      <c r="DL106" s="41"/>
      <c r="DM106" s="41"/>
      <c r="DN106" s="41"/>
      <c r="DO106" s="41"/>
      <c r="DP106" s="41"/>
      <c r="DQ106" s="41"/>
      <c r="DR106" s="41"/>
      <c r="DS106" s="41"/>
      <c r="DT106" s="41"/>
      <c r="DU106" s="41"/>
      <c r="DV106" s="41"/>
      <c r="DW106" s="41"/>
      <c r="DX106" s="41"/>
      <c r="DY106" s="41"/>
      <c r="DZ106" s="41"/>
      <c r="EA106" s="41"/>
      <c r="EB106" s="41"/>
      <c r="EC106" s="41"/>
      <c r="ED106" s="41"/>
      <c r="EE106" s="41"/>
      <c r="EF106" s="41"/>
      <c r="EG106" s="41"/>
      <c r="EH106" s="41"/>
      <c r="EI106" s="41"/>
      <c r="EJ106" s="41"/>
      <c r="EK106" s="41"/>
      <c r="EL106" s="41"/>
      <c r="EM106" s="41"/>
      <c r="EN106" s="41"/>
      <c r="EO106" s="41"/>
      <c r="EP106" s="41"/>
      <c r="EQ106" s="41"/>
      <c r="ER106" s="41"/>
      <c r="ES106" s="41"/>
      <c r="ET106" s="41"/>
      <c r="EU106" s="41"/>
      <c r="EV106" s="41"/>
      <c r="EW106" s="41"/>
      <c r="EX106" s="41"/>
      <c r="EY106" s="41"/>
      <c r="EZ106" s="41"/>
      <c r="FA106" s="41"/>
      <c r="FB106" s="41"/>
      <c r="FC106" s="41"/>
      <c r="FD106" s="41"/>
      <c r="FE106" s="41"/>
      <c r="FF106" s="41"/>
      <c r="FG106" s="41"/>
      <c r="FH106" s="41"/>
      <c r="FI106" s="41"/>
      <c r="FJ106" s="41"/>
      <c r="FK106" s="41"/>
      <c r="FL106" s="41"/>
      <c r="FM106" s="41"/>
      <c r="FN106" s="41"/>
      <c r="FO106" s="41"/>
      <c r="FP106" s="41"/>
      <c r="FQ106" s="41"/>
      <c r="FR106" s="41"/>
      <c r="FS106" s="41"/>
      <c r="FT106" s="41"/>
      <c r="FU106" s="41"/>
      <c r="FV106" s="41"/>
      <c r="FW106" s="41"/>
      <c r="FX106" s="41"/>
      <c r="FY106" s="41"/>
      <c r="FZ106" s="41"/>
      <c r="GA106" s="41"/>
      <c r="GB106" s="41"/>
      <c r="GC106" s="41"/>
      <c r="GD106" s="41"/>
      <c r="GE106" s="41"/>
      <c r="GF106" s="41"/>
      <c r="GG106" s="41"/>
      <c r="GH106" s="41"/>
      <c r="GI106" s="41"/>
      <c r="GJ106" s="41"/>
      <c r="GK106" s="41"/>
      <c r="GL106" s="41"/>
      <c r="GM106" s="41"/>
      <c r="GN106" s="41"/>
      <c r="GO106" s="41"/>
      <c r="GP106" s="41"/>
      <c r="GQ106" s="41"/>
      <c r="GR106" s="41"/>
      <c r="GS106" s="41"/>
      <c r="GT106" s="41"/>
      <c r="GU106" s="41"/>
      <c r="GV106" s="41"/>
      <c r="GW106" s="41"/>
      <c r="GX106" s="41"/>
      <c r="GY106" s="41"/>
      <c r="GZ106" s="41"/>
      <c r="HA106" s="41"/>
      <c r="HB106" s="41"/>
      <c r="HC106" s="41"/>
      <c r="HD106" s="41"/>
      <c r="HE106" s="41"/>
      <c r="HF106" s="41"/>
      <c r="HG106" s="41"/>
      <c r="HH106" s="41"/>
      <c r="HI106" s="41"/>
      <c r="HJ106" s="41"/>
      <c r="HK106" s="41"/>
      <c r="HL106" s="41"/>
      <c r="HM106" s="41"/>
      <c r="HN106" s="41"/>
      <c r="HO106" s="41"/>
      <c r="HP106" s="41"/>
      <c r="HQ106" s="41"/>
      <c r="HR106" s="41"/>
      <c r="HS106" s="41"/>
      <c r="HT106" s="41"/>
      <c r="HU106" s="41"/>
      <c r="HV106" s="41"/>
      <c r="HW106" s="41"/>
      <c r="HX106" s="41"/>
      <c r="HY106" s="41"/>
      <c r="HZ106" s="41"/>
      <c r="IA106" s="41"/>
      <c r="IB106" s="41"/>
      <c r="IC106" s="41"/>
      <c r="ID106" s="41"/>
      <c r="IE106" s="41"/>
      <c r="IF106" s="41"/>
      <c r="IG106" s="41"/>
      <c r="IH106" s="41"/>
      <c r="II106" s="41"/>
      <c r="IJ106" s="41"/>
      <c r="IK106" s="41"/>
      <c r="IL106" s="41"/>
      <c r="IM106" s="41"/>
      <c r="IN106" s="41"/>
      <c r="IO106" s="41"/>
      <c r="IP106" s="41"/>
      <c r="IQ106" s="41"/>
      <c r="IR106" s="41"/>
      <c r="IS106" s="41"/>
      <c r="IT106" s="41"/>
      <c r="IU106" s="41"/>
    </row>
    <row r="107" spans="1:255">
      <c r="A107" s="8"/>
      <c r="B107" s="13"/>
      <c r="C107" s="14"/>
      <c r="D107" s="13"/>
      <c r="E107" s="13"/>
      <c r="F107" s="32"/>
      <c r="G107" s="32"/>
      <c r="H107" s="8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1"/>
      <c r="CZ107" s="41"/>
      <c r="DA107" s="41"/>
      <c r="DB107" s="41"/>
      <c r="DC107" s="41"/>
      <c r="DD107" s="41"/>
      <c r="DE107" s="41"/>
      <c r="DF107" s="41"/>
      <c r="DG107" s="41"/>
      <c r="DH107" s="41"/>
      <c r="DI107" s="41"/>
      <c r="DJ107" s="41"/>
      <c r="DK107" s="41"/>
      <c r="DL107" s="41"/>
      <c r="DM107" s="41"/>
      <c r="DN107" s="41"/>
      <c r="DO107" s="41"/>
      <c r="DP107" s="41"/>
      <c r="DQ107" s="41"/>
      <c r="DR107" s="41"/>
      <c r="DS107" s="41"/>
      <c r="DT107" s="41"/>
      <c r="DU107" s="41"/>
      <c r="DV107" s="41"/>
      <c r="DW107" s="41"/>
      <c r="DX107" s="41"/>
      <c r="DY107" s="41"/>
      <c r="DZ107" s="41"/>
      <c r="EA107" s="41"/>
      <c r="EB107" s="41"/>
      <c r="EC107" s="41"/>
      <c r="ED107" s="41"/>
      <c r="EE107" s="41"/>
      <c r="EF107" s="41"/>
      <c r="EG107" s="41"/>
      <c r="EH107" s="41"/>
      <c r="EI107" s="41"/>
      <c r="EJ107" s="41"/>
      <c r="EK107" s="41"/>
      <c r="EL107" s="41"/>
      <c r="EM107" s="41"/>
      <c r="EN107" s="41"/>
      <c r="EO107" s="41"/>
      <c r="EP107" s="41"/>
      <c r="EQ107" s="41"/>
      <c r="ER107" s="41"/>
      <c r="ES107" s="41"/>
      <c r="ET107" s="41"/>
      <c r="EU107" s="41"/>
      <c r="EV107" s="41"/>
      <c r="EW107" s="41"/>
      <c r="EX107" s="41"/>
      <c r="EY107" s="41"/>
      <c r="EZ107" s="41"/>
      <c r="FA107" s="41"/>
      <c r="FB107" s="41"/>
      <c r="FC107" s="41"/>
      <c r="FD107" s="41"/>
      <c r="FE107" s="41"/>
      <c r="FF107" s="41"/>
      <c r="FG107" s="41"/>
      <c r="FH107" s="41"/>
      <c r="FI107" s="41"/>
      <c r="FJ107" s="41"/>
      <c r="FK107" s="41"/>
      <c r="FL107" s="41"/>
      <c r="FM107" s="41"/>
      <c r="FN107" s="41"/>
      <c r="FO107" s="41"/>
      <c r="FP107" s="41"/>
      <c r="FQ107" s="41"/>
      <c r="FR107" s="41"/>
      <c r="FS107" s="41"/>
      <c r="FT107" s="41"/>
      <c r="FU107" s="41"/>
      <c r="FV107" s="41"/>
      <c r="FW107" s="41"/>
      <c r="FX107" s="41"/>
      <c r="FY107" s="41"/>
      <c r="FZ107" s="41"/>
      <c r="GA107" s="41"/>
      <c r="GB107" s="41"/>
      <c r="GC107" s="41"/>
      <c r="GD107" s="41"/>
      <c r="GE107" s="41"/>
      <c r="GF107" s="41"/>
      <c r="GG107" s="41"/>
      <c r="GH107" s="41"/>
      <c r="GI107" s="41"/>
      <c r="GJ107" s="41"/>
      <c r="GK107" s="41"/>
      <c r="GL107" s="41"/>
      <c r="GM107" s="41"/>
      <c r="GN107" s="41"/>
      <c r="GO107" s="41"/>
      <c r="GP107" s="41"/>
      <c r="GQ107" s="41"/>
      <c r="GR107" s="41"/>
      <c r="GS107" s="41"/>
      <c r="GT107" s="41"/>
      <c r="GU107" s="41"/>
      <c r="GV107" s="41"/>
      <c r="GW107" s="41"/>
      <c r="GX107" s="41"/>
      <c r="GY107" s="41"/>
      <c r="GZ107" s="41"/>
      <c r="HA107" s="41"/>
      <c r="HB107" s="41"/>
      <c r="HC107" s="41"/>
      <c r="HD107" s="41"/>
      <c r="HE107" s="41"/>
      <c r="HF107" s="41"/>
      <c r="HG107" s="41"/>
      <c r="HH107" s="41"/>
      <c r="HI107" s="41"/>
      <c r="HJ107" s="41"/>
      <c r="HK107" s="41"/>
      <c r="HL107" s="41"/>
      <c r="HM107" s="41"/>
      <c r="HN107" s="41"/>
      <c r="HO107" s="41"/>
      <c r="HP107" s="41"/>
      <c r="HQ107" s="41"/>
      <c r="HR107" s="41"/>
      <c r="HS107" s="41"/>
      <c r="HT107" s="41"/>
      <c r="HU107" s="41"/>
      <c r="HV107" s="41"/>
      <c r="HW107" s="41"/>
      <c r="HX107" s="41"/>
      <c r="HY107" s="41"/>
      <c r="HZ107" s="41"/>
      <c r="IA107" s="41"/>
      <c r="IB107" s="41"/>
      <c r="IC107" s="41"/>
      <c r="ID107" s="41"/>
      <c r="IE107" s="41"/>
      <c r="IF107" s="41"/>
      <c r="IG107" s="41"/>
      <c r="IH107" s="41"/>
      <c r="II107" s="41"/>
      <c r="IJ107" s="41"/>
      <c r="IK107" s="41"/>
      <c r="IL107" s="41"/>
      <c r="IM107" s="41"/>
      <c r="IN107" s="41"/>
      <c r="IO107" s="41"/>
      <c r="IP107" s="41"/>
      <c r="IQ107" s="41"/>
      <c r="IR107" s="41"/>
      <c r="IS107" s="41"/>
      <c r="IT107" s="41"/>
      <c r="IU107" s="41"/>
    </row>
    <row r="108" spans="1:255">
      <c r="A108" s="23" t="s">
        <v>170</v>
      </c>
      <c r="B108" s="13"/>
      <c r="C108" s="14"/>
      <c r="D108" s="13"/>
      <c r="E108" s="13"/>
      <c r="F108" s="32"/>
      <c r="G108" s="32"/>
      <c r="H108" s="8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1"/>
      <c r="CZ108" s="41"/>
      <c r="DA108" s="41"/>
      <c r="DB108" s="41"/>
      <c r="DC108" s="41"/>
      <c r="DD108" s="41"/>
      <c r="DE108" s="41"/>
      <c r="DF108" s="41"/>
      <c r="DG108" s="41"/>
      <c r="DH108" s="41"/>
      <c r="DI108" s="41"/>
      <c r="DJ108" s="41"/>
      <c r="DK108" s="41"/>
      <c r="DL108" s="41"/>
      <c r="DM108" s="41"/>
      <c r="DN108" s="41"/>
      <c r="DO108" s="41"/>
      <c r="DP108" s="41"/>
      <c r="DQ108" s="41"/>
      <c r="DR108" s="41"/>
      <c r="DS108" s="41"/>
      <c r="DT108" s="41"/>
      <c r="DU108" s="41"/>
      <c r="DV108" s="41"/>
      <c r="DW108" s="41"/>
      <c r="DX108" s="41"/>
      <c r="DY108" s="41"/>
      <c r="DZ108" s="41"/>
      <c r="EA108" s="41"/>
      <c r="EB108" s="41"/>
      <c r="EC108" s="41"/>
      <c r="ED108" s="41"/>
      <c r="EE108" s="41"/>
      <c r="EF108" s="41"/>
      <c r="EG108" s="41"/>
      <c r="EH108" s="41"/>
      <c r="EI108" s="41"/>
      <c r="EJ108" s="41"/>
      <c r="EK108" s="41"/>
      <c r="EL108" s="41"/>
      <c r="EM108" s="41"/>
      <c r="EN108" s="41"/>
      <c r="EO108" s="41"/>
      <c r="EP108" s="41"/>
      <c r="EQ108" s="41"/>
      <c r="ER108" s="41"/>
      <c r="ES108" s="41"/>
      <c r="ET108" s="41"/>
      <c r="EU108" s="41"/>
      <c r="EV108" s="41"/>
      <c r="EW108" s="41"/>
      <c r="EX108" s="41"/>
      <c r="EY108" s="41"/>
      <c r="EZ108" s="41"/>
      <c r="FA108" s="41"/>
      <c r="FB108" s="41"/>
      <c r="FC108" s="41"/>
      <c r="FD108" s="41"/>
      <c r="FE108" s="41"/>
      <c r="FF108" s="41"/>
      <c r="FG108" s="41"/>
      <c r="FH108" s="41"/>
      <c r="FI108" s="41"/>
      <c r="FJ108" s="41"/>
      <c r="FK108" s="41"/>
      <c r="FL108" s="41"/>
      <c r="FM108" s="41"/>
      <c r="FN108" s="41"/>
      <c r="FO108" s="41"/>
      <c r="FP108" s="41"/>
      <c r="FQ108" s="41"/>
      <c r="FR108" s="41"/>
      <c r="FS108" s="41"/>
      <c r="FT108" s="41"/>
      <c r="FU108" s="41"/>
      <c r="FV108" s="41"/>
      <c r="FW108" s="41"/>
      <c r="FX108" s="41"/>
      <c r="FY108" s="41"/>
      <c r="FZ108" s="41"/>
      <c r="GA108" s="41"/>
      <c r="GB108" s="41"/>
      <c r="GC108" s="41"/>
      <c r="GD108" s="41"/>
      <c r="GE108" s="41"/>
      <c r="GF108" s="41"/>
      <c r="GG108" s="41"/>
      <c r="GH108" s="41"/>
      <c r="GI108" s="41"/>
      <c r="GJ108" s="41"/>
      <c r="GK108" s="41"/>
      <c r="GL108" s="41"/>
      <c r="GM108" s="41"/>
      <c r="GN108" s="41"/>
      <c r="GO108" s="41"/>
      <c r="GP108" s="41"/>
      <c r="GQ108" s="41"/>
      <c r="GR108" s="41"/>
      <c r="GS108" s="41"/>
      <c r="GT108" s="41"/>
      <c r="GU108" s="41"/>
      <c r="GV108" s="41"/>
      <c r="GW108" s="41"/>
      <c r="GX108" s="41"/>
      <c r="GY108" s="41"/>
      <c r="GZ108" s="41"/>
      <c r="HA108" s="41"/>
      <c r="HB108" s="41"/>
      <c r="HC108" s="41"/>
      <c r="HD108" s="41"/>
      <c r="HE108" s="41"/>
      <c r="HF108" s="41"/>
      <c r="HG108" s="41"/>
      <c r="HH108" s="41"/>
      <c r="HI108" s="41"/>
      <c r="HJ108" s="41"/>
      <c r="HK108" s="41"/>
      <c r="HL108" s="41"/>
      <c r="HM108" s="41"/>
      <c r="HN108" s="41"/>
      <c r="HO108" s="41"/>
      <c r="HP108" s="41"/>
      <c r="HQ108" s="41"/>
      <c r="HR108" s="41"/>
      <c r="HS108" s="41"/>
      <c r="HT108" s="41"/>
      <c r="HU108" s="41"/>
      <c r="HV108" s="41"/>
      <c r="HW108" s="41"/>
      <c r="HX108" s="41"/>
      <c r="HY108" s="41"/>
      <c r="HZ108" s="41"/>
      <c r="IA108" s="41"/>
      <c r="IB108" s="41"/>
      <c r="IC108" s="41"/>
      <c r="ID108" s="41"/>
      <c r="IE108" s="41"/>
      <c r="IF108" s="41"/>
      <c r="IG108" s="41"/>
      <c r="IH108" s="41"/>
      <c r="II108" s="41"/>
      <c r="IJ108" s="41"/>
      <c r="IK108" s="41"/>
      <c r="IL108" s="41"/>
      <c r="IM108" s="41"/>
      <c r="IN108" s="41"/>
      <c r="IO108" s="41"/>
      <c r="IP108" s="41"/>
      <c r="IQ108" s="41"/>
      <c r="IR108" s="41"/>
      <c r="IS108" s="41"/>
      <c r="IT108" s="41"/>
      <c r="IU108" s="41"/>
    </row>
    <row r="109" spans="1:255" s="41" customFormat="1">
      <c r="A109" s="8" t="s">
        <v>171</v>
      </c>
      <c r="B109" s="8" t="s">
        <v>58</v>
      </c>
      <c r="C109" s="8"/>
      <c r="D109" s="8" t="s">
        <v>172</v>
      </c>
      <c r="E109" s="39">
        <v>2</v>
      </c>
      <c r="F109" s="38">
        <v>309</v>
      </c>
      <c r="G109" s="38">
        <f>E109*F109</f>
        <v>618</v>
      </c>
      <c r="H109" s="81"/>
    </row>
    <row r="110" spans="1:255" s="41" customFormat="1">
      <c r="A110" s="8"/>
      <c r="B110" s="8"/>
      <c r="C110" s="8"/>
      <c r="D110" s="8"/>
      <c r="E110" s="39"/>
      <c r="F110" s="38"/>
      <c r="G110" s="38"/>
      <c r="H110" s="81"/>
    </row>
    <row r="111" spans="1:255" s="41" customFormat="1">
      <c r="A111" s="8" t="s">
        <v>173</v>
      </c>
      <c r="B111" s="8" t="s">
        <v>51</v>
      </c>
      <c r="C111" s="8"/>
      <c r="D111" s="5" t="s">
        <v>61</v>
      </c>
      <c r="E111" s="38">
        <v>2</v>
      </c>
      <c r="F111" s="38">
        <v>95</v>
      </c>
      <c r="G111" s="38">
        <f>E111*F111</f>
        <v>190</v>
      </c>
      <c r="H111" s="81"/>
    </row>
    <row r="112" spans="1:255" s="41" customFormat="1">
      <c r="A112" s="8"/>
      <c r="B112" s="8"/>
      <c r="C112" s="8"/>
      <c r="D112" s="5"/>
      <c r="E112" s="38"/>
      <c r="F112" s="38"/>
      <c r="G112" s="38"/>
      <c r="H112" s="81"/>
    </row>
    <row r="113" spans="1:255">
      <c r="A113" s="15" t="s">
        <v>174</v>
      </c>
      <c r="G113" s="161"/>
    </row>
    <row r="114" spans="1:255">
      <c r="A114" s="19" t="s">
        <v>175</v>
      </c>
      <c r="B114" s="16" t="s">
        <v>51</v>
      </c>
      <c r="C114" s="19" t="s">
        <v>176</v>
      </c>
      <c r="D114" s="16" t="s">
        <v>177</v>
      </c>
      <c r="E114" s="159">
        <v>1</v>
      </c>
      <c r="F114" s="159">
        <v>15</v>
      </c>
      <c r="G114" s="161">
        <f>E114*F114</f>
        <v>15</v>
      </c>
    </row>
    <row r="115" spans="1:255">
      <c r="A115" s="19" t="s">
        <v>175</v>
      </c>
      <c r="B115" s="16" t="s">
        <v>51</v>
      </c>
      <c r="C115" s="19" t="s">
        <v>178</v>
      </c>
      <c r="D115" s="16" t="s">
        <v>179</v>
      </c>
      <c r="E115" s="159">
        <v>1</v>
      </c>
      <c r="F115" s="159">
        <v>27</v>
      </c>
      <c r="G115" s="161">
        <f>E115*F115</f>
        <v>27</v>
      </c>
    </row>
    <row r="116" spans="1:255" ht="25.5">
      <c r="A116" s="19" t="s">
        <v>175</v>
      </c>
      <c r="B116" s="16" t="s">
        <v>51</v>
      </c>
      <c r="C116" s="1" t="s">
        <v>180</v>
      </c>
      <c r="D116" s="16" t="s">
        <v>181</v>
      </c>
      <c r="E116" s="159">
        <v>1</v>
      </c>
      <c r="F116" s="159">
        <v>29</v>
      </c>
      <c r="G116" s="159">
        <f>E116*F116</f>
        <v>29</v>
      </c>
    </row>
    <row r="117" spans="1:255">
      <c r="A117" s="44" t="s">
        <v>182</v>
      </c>
      <c r="B117" s="45" t="s">
        <v>148</v>
      </c>
      <c r="C117" s="44" t="s">
        <v>183</v>
      </c>
      <c r="D117" s="45" t="s">
        <v>184</v>
      </c>
      <c r="E117" s="158">
        <v>1</v>
      </c>
      <c r="F117" s="158">
        <v>224</v>
      </c>
      <c r="G117" s="159">
        <f>E117*F117</f>
        <v>224</v>
      </c>
    </row>
    <row r="118" spans="1:255">
      <c r="A118" s="16" t="s">
        <v>185</v>
      </c>
      <c r="B118" s="3" t="s">
        <v>148</v>
      </c>
      <c r="C118" s="16" t="s">
        <v>186</v>
      </c>
      <c r="D118" s="16" t="s">
        <v>187</v>
      </c>
      <c r="E118" s="28">
        <v>1</v>
      </c>
      <c r="F118" s="28">
        <v>23</v>
      </c>
      <c r="G118" s="28">
        <f>E118*F118</f>
        <v>23</v>
      </c>
    </row>
    <row r="120" spans="1:255" ht="29.25">
      <c r="A120" s="50" t="s">
        <v>188</v>
      </c>
      <c r="G120" s="52">
        <f>SUM(G5:G119)</f>
        <v>26832.6</v>
      </c>
      <c r="H120" s="35" t="s">
        <v>189</v>
      </c>
    </row>
    <row r="122" spans="1:255" ht="15">
      <c r="A122" s="43" t="s">
        <v>190</v>
      </c>
    </row>
    <row r="123" spans="1:255" ht="30">
      <c r="A123" s="16" t="s">
        <v>191</v>
      </c>
      <c r="B123" s="16" t="s">
        <v>192</v>
      </c>
      <c r="C123" s="3" t="s">
        <v>193</v>
      </c>
      <c r="D123" s="72" t="s">
        <v>194</v>
      </c>
      <c r="E123" s="28">
        <v>2</v>
      </c>
      <c r="F123" s="28">
        <v>85</v>
      </c>
      <c r="G123" s="6">
        <f>E123*F123</f>
        <v>170</v>
      </c>
      <c r="H123" s="35" t="s">
        <v>195</v>
      </c>
    </row>
    <row r="124" spans="1:255" customFormat="1" ht="75" customHeight="1">
      <c r="A124" s="1" t="s">
        <v>196</v>
      </c>
      <c r="B124" s="1" t="s">
        <v>197</v>
      </c>
      <c r="C124" s="53" t="s">
        <v>198</v>
      </c>
      <c r="D124" s="3"/>
      <c r="E124" s="1"/>
      <c r="F124" s="1"/>
      <c r="G124" s="55"/>
      <c r="H124" s="86" t="s">
        <v>199</v>
      </c>
    </row>
    <row r="125" spans="1:255" ht="72.75">
      <c r="A125" s="1" t="s">
        <v>200</v>
      </c>
      <c r="B125" s="3" t="s">
        <v>201</v>
      </c>
      <c r="C125" s="1" t="s">
        <v>202</v>
      </c>
      <c r="D125" s="54" t="s">
        <v>203</v>
      </c>
      <c r="E125" s="160">
        <v>1</v>
      </c>
      <c r="F125" s="6">
        <v>1500</v>
      </c>
      <c r="G125" s="55">
        <v>1500</v>
      </c>
      <c r="H125" s="35" t="s">
        <v>204</v>
      </c>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5"/>
      <c r="CA125" s="35"/>
      <c r="CB125" s="35"/>
      <c r="CC125" s="35"/>
      <c r="CD125" s="35"/>
      <c r="CE125" s="35"/>
      <c r="CF125" s="35"/>
      <c r="CG125" s="35"/>
      <c r="CH125" s="35"/>
      <c r="CI125" s="35"/>
      <c r="CJ125" s="35"/>
      <c r="CK125" s="35"/>
      <c r="CL125" s="35"/>
      <c r="CM125" s="35"/>
      <c r="CN125" s="35"/>
      <c r="CO125" s="35"/>
      <c r="CP125" s="35"/>
      <c r="CQ125" s="35"/>
      <c r="CR125" s="35"/>
      <c r="CS125" s="35"/>
      <c r="CT125" s="35"/>
      <c r="CU125" s="35"/>
      <c r="CV125" s="35"/>
      <c r="CW125" s="35"/>
      <c r="CX125" s="35"/>
      <c r="CY125" s="35"/>
      <c r="CZ125" s="35"/>
      <c r="DA125" s="35"/>
      <c r="DB125" s="35"/>
      <c r="DC125" s="35"/>
      <c r="DD125" s="35"/>
      <c r="DE125" s="35"/>
      <c r="DF125" s="35"/>
      <c r="DG125" s="35"/>
      <c r="DH125" s="35"/>
      <c r="DI125" s="35"/>
      <c r="DJ125" s="35"/>
      <c r="DK125" s="35"/>
      <c r="DL125" s="35"/>
      <c r="DM125" s="35"/>
      <c r="DN125" s="35"/>
      <c r="DO125" s="35"/>
      <c r="DP125" s="35"/>
      <c r="DQ125" s="35"/>
      <c r="DR125" s="35"/>
      <c r="DS125" s="35"/>
      <c r="DT125" s="35"/>
      <c r="DU125" s="35"/>
      <c r="DV125" s="35"/>
      <c r="DW125" s="35"/>
      <c r="DX125" s="35"/>
      <c r="DY125" s="35"/>
      <c r="DZ125" s="35"/>
      <c r="EA125" s="35"/>
      <c r="EB125" s="35"/>
      <c r="EC125" s="35"/>
      <c r="ED125" s="35"/>
      <c r="EE125" s="35"/>
      <c r="EF125" s="35"/>
      <c r="EG125" s="35"/>
      <c r="EH125" s="35"/>
      <c r="EI125" s="35"/>
      <c r="EJ125" s="35"/>
      <c r="EK125" s="35"/>
      <c r="EL125" s="35"/>
      <c r="EM125" s="35"/>
      <c r="EN125" s="35"/>
      <c r="EO125" s="35"/>
      <c r="EP125" s="35"/>
      <c r="EQ125" s="35"/>
      <c r="ER125" s="35"/>
      <c r="ES125" s="35"/>
      <c r="ET125" s="35"/>
      <c r="EU125" s="35"/>
      <c r="EV125" s="35"/>
      <c r="EW125" s="35"/>
      <c r="EX125" s="35"/>
      <c r="EY125" s="35"/>
      <c r="EZ125" s="35"/>
      <c r="FA125" s="35"/>
      <c r="FB125" s="35"/>
      <c r="FC125" s="35"/>
      <c r="FD125" s="35"/>
      <c r="FE125" s="35"/>
      <c r="FF125" s="35"/>
      <c r="FG125" s="35"/>
      <c r="FH125" s="35"/>
      <c r="FI125" s="35"/>
      <c r="FJ125" s="35"/>
      <c r="FK125" s="35"/>
      <c r="FL125" s="35"/>
      <c r="FM125" s="35"/>
      <c r="FN125" s="35"/>
      <c r="FO125" s="35"/>
      <c r="FP125" s="35"/>
      <c r="FQ125" s="35"/>
      <c r="FR125" s="35"/>
      <c r="FS125" s="35"/>
      <c r="FT125" s="35"/>
      <c r="FU125" s="35"/>
      <c r="FV125" s="35"/>
      <c r="FW125" s="35"/>
      <c r="FX125" s="35"/>
      <c r="FY125" s="35"/>
      <c r="FZ125" s="35"/>
      <c r="GA125" s="35"/>
      <c r="GB125" s="35"/>
      <c r="GC125" s="35"/>
      <c r="GD125" s="35"/>
      <c r="GE125" s="35"/>
      <c r="GF125" s="35"/>
      <c r="GG125" s="35"/>
      <c r="GH125" s="35"/>
      <c r="GI125" s="35"/>
      <c r="GJ125" s="35"/>
      <c r="GK125" s="35"/>
      <c r="GL125" s="35"/>
      <c r="GM125" s="35"/>
      <c r="GN125" s="35"/>
      <c r="GO125" s="35"/>
      <c r="GP125" s="35"/>
      <c r="GQ125" s="35"/>
      <c r="GR125" s="35"/>
      <c r="GS125" s="35"/>
      <c r="GT125" s="35"/>
      <c r="GU125" s="35"/>
      <c r="GV125" s="35"/>
      <c r="GW125" s="35"/>
      <c r="GX125" s="35"/>
      <c r="GY125" s="35"/>
      <c r="GZ125" s="35"/>
      <c r="HA125" s="35"/>
      <c r="HB125" s="35"/>
      <c r="HC125" s="35"/>
      <c r="HD125" s="35"/>
      <c r="HE125" s="35"/>
      <c r="HF125" s="35"/>
      <c r="HG125" s="35"/>
      <c r="HH125" s="35"/>
      <c r="HI125" s="35"/>
      <c r="HJ125" s="35"/>
      <c r="HK125" s="35"/>
      <c r="HL125" s="35"/>
      <c r="HM125" s="35"/>
      <c r="HN125" s="35"/>
      <c r="HO125" s="35"/>
      <c r="HP125" s="35"/>
      <c r="HQ125" s="35"/>
      <c r="HR125" s="35"/>
      <c r="HS125" s="35"/>
      <c r="HT125" s="35"/>
      <c r="HU125" s="35"/>
      <c r="HV125" s="35"/>
      <c r="HW125" s="35"/>
      <c r="HX125" s="35"/>
      <c r="HY125" s="35"/>
      <c r="HZ125" s="35"/>
      <c r="IA125" s="35"/>
      <c r="IB125" s="35"/>
      <c r="IC125" s="35"/>
      <c r="ID125" s="35"/>
      <c r="IE125" s="35"/>
      <c r="IF125" s="35"/>
      <c r="IG125" s="35"/>
      <c r="IH125" s="35"/>
      <c r="II125" s="35"/>
      <c r="IJ125" s="35"/>
      <c r="IK125" s="35"/>
      <c r="IL125" s="35"/>
      <c r="IM125" s="35"/>
      <c r="IN125" s="35"/>
      <c r="IO125" s="35"/>
      <c r="IP125" s="35"/>
      <c r="IQ125" s="35"/>
      <c r="IR125" s="35"/>
      <c r="IS125" s="35"/>
      <c r="IT125" s="35"/>
      <c r="IU125" s="35"/>
    </row>
    <row r="126" spans="1:255">
      <c r="A126" s="5"/>
      <c r="B126" s="5"/>
      <c r="C126" s="2"/>
      <c r="D126" s="2"/>
      <c r="E126" s="28"/>
      <c r="F126" s="28"/>
      <c r="G126" s="28"/>
    </row>
    <row r="127" spans="1:255">
      <c r="A127" s="16" t="s">
        <v>205</v>
      </c>
      <c r="B127" s="3"/>
      <c r="C127" s="16"/>
      <c r="D127" s="16"/>
      <c r="E127" s="28"/>
      <c r="F127" s="28"/>
      <c r="G127" s="28"/>
    </row>
    <row r="128" spans="1:255">
      <c r="A128" s="19"/>
      <c r="B128" s="16"/>
      <c r="C128" s="19"/>
      <c r="D128" s="16"/>
      <c r="E128" s="159"/>
      <c r="F128" s="159"/>
      <c r="G128" s="159"/>
    </row>
    <row r="129" spans="1:7" ht="15">
      <c r="A129" s="50" t="s">
        <v>206</v>
      </c>
      <c r="G129" s="56">
        <f>SUM(G120:G127)</f>
        <v>28502.6</v>
      </c>
    </row>
    <row r="133" spans="1:7">
      <c r="G133" s="73"/>
    </row>
  </sheetData>
  <hyperlinks>
    <hyperlink ref="B31" r:id="rId1" xr:uid="{B8AB31BA-3228-463D-9F90-5460B252F3FF}"/>
    <hyperlink ref="B9" r:id="rId2" xr:uid="{E567C957-9571-4430-B316-D870751855FF}"/>
    <hyperlink ref="B10" r:id="rId3" xr:uid="{147C649F-8349-4A21-A8A7-105EB5FE77C5}"/>
  </hyperlinks>
  <pageMargins left="0.7" right="0.7" top="0.75" bottom="0.75" header="0.3" footer="0.3"/>
  <pageSetup scale="58" fitToHeight="0" orientation="landscape"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By expt</vt:lpstr>
      <vt:lpstr>My parts list</vt:lpstr>
      <vt:lpstr>Sheet1</vt:lpstr>
      <vt:lpstr>Original parts list</vt:lpstr>
      <vt:lpstr>'By expt'!Print_Area</vt:lpstr>
      <vt:lpstr>'Original parts 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Garrett Davis</cp:lastModifiedBy>
  <cp:revision/>
  <dcterms:created xsi:type="dcterms:W3CDTF">2011-08-17T16:12:02Z</dcterms:created>
  <dcterms:modified xsi:type="dcterms:W3CDTF">2025-03-11T20:11:24Z</dcterms:modified>
  <cp:category/>
  <cp:contentStatus/>
</cp:coreProperties>
</file>