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haud\Downloads\"/>
    </mc:Choice>
  </mc:AlternateContent>
  <xr:revisionPtr revIDLastSave="0" documentId="13_ncr:1_{16A34842-B351-45A1-B573-0557910BF4BA}" xr6:coauthVersionLast="47" xr6:coauthVersionMax="47" xr10:uidLastSave="{00000000-0000-0000-0000-000000000000}"/>
  <bookViews>
    <workbookView showHorizontalScroll="0" showVerticalScroll="0" xWindow="-108" yWindow="-108" windowWidth="23256" windowHeight="12456" xr2:uid="{DF08BCE9-890A-3941-8C5A-795D1E6F1FC0}"/>
  </bookViews>
  <sheets>
    <sheet name="Dataset" sheetId="3" r:id="rId1"/>
    <sheet name="Pivottables" sheetId="4" r:id="rId2"/>
    <sheet name="Dashboard" sheetId="1" r:id="rId3"/>
    <sheet name="© Copyright and License" sheetId="6" state="hidden" r:id="rId4"/>
  </sheets>
  <definedNames>
    <definedName name="Slicer_Driver">#N/A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G6" i="4" l="1"/>
  <c r="CH6" i="4"/>
  <c r="CI6" i="4"/>
  <c r="CJ6" i="4"/>
  <c r="CK6" i="4"/>
  <c r="CG7" i="4"/>
  <c r="CH7" i="4"/>
  <c r="CI7" i="4"/>
  <c r="CJ7" i="4"/>
  <c r="CK7" i="4"/>
  <c r="CG8" i="4"/>
  <c r="CH8" i="4"/>
  <c r="CI8" i="4"/>
  <c r="CJ8" i="4"/>
  <c r="CK8" i="4"/>
  <c r="CG9" i="4"/>
  <c r="CH9" i="4"/>
  <c r="CI9" i="4"/>
  <c r="CJ9" i="4"/>
  <c r="CK9" i="4"/>
  <c r="CG10" i="4"/>
  <c r="CH10" i="4"/>
  <c r="CI10" i="4"/>
  <c r="CJ10" i="4"/>
  <c r="CK10" i="4"/>
  <c r="CG11" i="4"/>
  <c r="CH11" i="4"/>
  <c r="CI11" i="4"/>
  <c r="CJ11" i="4"/>
  <c r="CK11" i="4"/>
  <c r="CG12" i="4"/>
  <c r="CH12" i="4"/>
  <c r="CI12" i="4"/>
  <c r="CJ12" i="4"/>
  <c r="CK12" i="4"/>
  <c r="CG13" i="4"/>
  <c r="CH13" i="4"/>
  <c r="CI13" i="4"/>
  <c r="CJ13" i="4"/>
  <c r="CK13" i="4"/>
  <c r="CG14" i="4"/>
  <c r="CH14" i="4"/>
  <c r="CI14" i="4"/>
  <c r="CJ14" i="4"/>
  <c r="CK14" i="4"/>
  <c r="CK5" i="4"/>
  <c r="CJ5" i="4"/>
  <c r="CI5" i="4"/>
  <c r="CH5" i="4"/>
  <c r="CG5" i="4"/>
  <c r="BR5" i="4"/>
  <c r="BL5" i="4"/>
  <c r="BS5" i="4"/>
  <c r="BK5" i="4"/>
  <c r="AZ6" i="4" l="1"/>
  <c r="AZ5" i="4"/>
  <c r="P6" i="4" l="1"/>
  <c r="P7" i="4"/>
  <c r="P5" i="4"/>
  <c r="H6" i="4"/>
  <c r="AG6" i="4"/>
  <c r="AM5" i="4"/>
  <c r="AM6" i="4"/>
  <c r="AG5" i="4"/>
  <c r="AG8" i="4"/>
  <c r="AM8" i="4"/>
</calcChain>
</file>

<file path=xl/sharedStrings.xml><?xml version="1.0" encoding="utf-8"?>
<sst xmlns="http://schemas.openxmlformats.org/spreadsheetml/2006/main" count="373" uniqueCount="96">
  <si>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</si>
  <si>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</si>
  <si>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</si>
  <si>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</si>
  <si>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</si>
  <si>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</si>
  <si>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</si>
  <si>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</si>
  <si>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</si>
  <si>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</si>
  <si>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</si>
  <si>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</si>
  <si>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</si>
  <si>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</si>
  <si>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</si>
  <si>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</si>
  <si>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</si>
  <si>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</si>
  <si>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</si>
  <si>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</si>
  <si>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</si>
  <si>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Mike</t>
  </si>
  <si>
    <t>Return</t>
  </si>
  <si>
    <t>Xunthai</t>
  </si>
  <si>
    <t>Gidec</t>
  </si>
  <si>
    <t>Woodchip</t>
  </si>
  <si>
    <t>No</t>
  </si>
  <si>
    <t>Feb</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</si>
  <si>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</si>
  <si>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</si>
  <si>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</si>
  <si>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</si>
  <si>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</si>
  <si>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</si>
  <si>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</si>
  <si>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</si>
  <si>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</si>
  <si>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</si>
  <si>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</si>
  <si>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</si>
  <si>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</si>
  <si>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</si>
  <si>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</si>
  <si>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</si>
  <si>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</si>
  <si>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</si>
  <si>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</si>
  <si>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</si>
  <si>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</si>
  <si>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</si>
  <si>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</si>
  <si>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</si>
  <si>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</si>
  <si>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</si>
  <si>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</si>
  <si>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</si>
  <si>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</si>
  <si>
    <t>Row Labels</t>
  </si>
  <si>
    <t>Grand Total</t>
  </si>
  <si>
    <t>Count of Hired Transportation</t>
  </si>
  <si>
    <t>Count of Trip Classify</t>
  </si>
  <si>
    <t>Sum of Driver wage/trip</t>
  </si>
  <si>
    <t>Sum of Buddy wage/trip</t>
  </si>
  <si>
    <t>Driver &amp; Buddy Income Per Trip Classify</t>
  </si>
  <si>
    <t>Cargo Types</t>
  </si>
  <si>
    <t>Count of Goods</t>
  </si>
  <si>
    <t>Total Expenses</t>
  </si>
  <si>
    <t>Sum of Total Expenses</t>
  </si>
  <si>
    <t>Total Salaries</t>
  </si>
  <si>
    <t>Sum of Total Salaries</t>
  </si>
  <si>
    <t>Total Wages</t>
  </si>
  <si>
    <t>Sum of Total Wages</t>
  </si>
  <si>
    <t>Salaries</t>
  </si>
  <si>
    <t>Wages</t>
  </si>
  <si>
    <t>Percentage</t>
  </si>
  <si>
    <t>Expenses by Month</t>
  </si>
  <si>
    <t>Total Distance</t>
  </si>
  <si>
    <t>Sum of Distance (km)</t>
  </si>
  <si>
    <t>Return / One-Way</t>
  </si>
  <si>
    <t>Count of Distance Traveled</t>
  </si>
  <si>
    <t>Trips by Month</t>
  </si>
  <si>
    <t>Count of Month</t>
  </si>
  <si>
    <t>Count of Month2</t>
  </si>
  <si>
    <t>Driver Salary &amp; wages</t>
  </si>
  <si>
    <t>Sum of Driver Salary</t>
  </si>
  <si>
    <t>Driver Wages</t>
  </si>
  <si>
    <t>Sum of Buddy Salary</t>
  </si>
  <si>
    <t>Buddy Wages</t>
  </si>
  <si>
    <t>Driver wages line charts</t>
  </si>
  <si>
    <t>Buddy wages line charts</t>
  </si>
  <si>
    <t>Truck</t>
  </si>
  <si>
    <t>Latest 10 Trips details</t>
  </si>
  <si>
    <t>72-0466</t>
  </si>
  <si>
    <t>72-1001</t>
  </si>
  <si>
    <t>Antoni Koy</t>
  </si>
  <si>
    <t>Johny 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</si>
</sst>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4" formatCode="_(&quot;$&quot;* #,##0.00_);_(&quot;$&quot;* \(#,##0.00\);_(&quot;$&quot;* &quot;-&quot;??_);_(@_)"/>
    <numFmt numFmtId="164" formatCode="[$-F800]dddd\,\ mmmm\ dd\,\ yyyy"/>
    <numFmt numFmtId="165" formatCode="mmm"/>
    <numFmt numFmtId="166" formatCode="_-[$฿-41E]* #,##0_-;\-[$฿-41E]* #,##0_-;_-[$฿-41E]* &quot;-&quot;??_-;_-@_-"/>
    <numFmt numFmtId="167" formatCode="_(* #,##0_);_(* \(#,##0\);_(* &quot;-&quot;??_);_(@_)"/>
  </numFmts>
  <fonts count="19" x14ac:knownFonts="1">
    <font>
      <sz val="12"/>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12"/>
      <color theme="1" tint="0.34998626667073579"/>
      <name val="Arial"/>
      <family val="2"/>
    </font>
    <font>
      <sz val="11"/>
      <color theme="0" tint="-0.499984740745262"/>
      <name val="Calibri"/>
      <family val="2"/>
      <scheme val="minor"/>
    </font>
    <font>
      <sz val="12"/>
      <color theme="1"/>
      <name val="Arial"/>
      <family val="2"/>
    </font>
    <font>
      <sz val="8"/>
      <name val="Calibri"/>
      <family val="2"/>
      <scheme val="minor"/>
    </font>
    <font>
      <b/>
      <sz val="12"/>
      <color rgb="FF0CDCB2"/>
      <name val="Arial"/>
      <family val="2"/>
    </font>
    <font>
      <sz val="11"/>
      <color theme="1" tint="4.9989318521683403E-2"/>
      <name val="Arial"/>
      <family val="2"/>
    </font>
    <font>
      <sz val="12"/>
      <color theme="1" tint="4.9989318521683403E-2"/>
      <name val="Arial"/>
      <family val="2"/>
    </font>
    <font>
      <sz val="11"/>
      <color theme="0"/>
      <name val="Arial"/>
      <family val="2"/>
    </font>
    <font>
      <sz val="14"/>
      <color rgb="FF00B050"/>
      <name val="Arial"/>
      <family val="2"/>
    </font>
    <font>
      <sz val="12"/>
      <color rgb="FF00B050"/>
      <name val="Arial"/>
      <family val="2"/>
    </font>
    <font>
      <b/>
      <sz val="12"/>
      <color rgb="FF141414"/>
      <name val="Arial"/>
      <family val="2"/>
    </font>
    <font>
      <b/>
      <sz val="12"/>
      <color rgb="FF141414"/>
      <name val="Calibri"/>
      <family val="2"/>
      <scheme val="minor"/>
    </font>
    <font>
      <sz val="14"/>
      <color theme="1"/>
      <name val="Arial"/>
    </font>
  </fonts>
  <fills count="9">
    <fill>
      <patternFill patternType="none"/>
    </fill>
    <fill>
      <patternFill patternType="gray125"/>
    </fill>
    <fill>
      <patternFill patternType="solid">
        <fgColor theme="6" tint="0.79998168889431442"/>
        <bgColor theme="6" tint="0.79998168889431442"/>
      </patternFill>
    </fill>
    <fill>
      <patternFill patternType="solid">
        <fgColor theme="0"/>
        <bgColor indexed="64"/>
      </patternFill>
    </fill>
    <fill>
      <patternFill patternType="solid">
        <fgColor theme="1"/>
        <bgColor indexed="64"/>
      </patternFill>
    </fill>
    <fill>
      <patternFill patternType="solid">
        <fgColor rgb="FF6FE3B1"/>
        <bgColor indexed="64"/>
      </patternFill>
    </fill>
    <fill>
      <patternFill patternType="solid">
        <fgColor theme="1" tint="0.249977111117893"/>
        <bgColor indexed="64"/>
      </patternFill>
    </fill>
    <fill>
      <patternFill patternType="solid">
        <fgColor rgb="FF141414"/>
        <bgColor indexed="64"/>
      </patternFill>
    </fill>
    <fill>
      <patternFill patternType="solid">
        <fgColor theme="0" tint="-4.9989318521683403E-2"/>
        <bgColor indexed="64"/>
      </patternFill>
    </fill>
  </fills>
  <borders count="16">
    <border>
      <left/>
      <right/>
      <top/>
      <bottom/>
      <diagonal/>
    </border>
    <border>
      <left style="dotted">
        <color theme="0" tint="-0.249977111117893"/>
      </left>
      <right/>
      <top style="dotted">
        <color theme="0" tint="-0.249977111117893"/>
      </top>
      <bottom style="dotted">
        <color theme="0" tint="-0.249977111117893"/>
      </bottom>
      <diagonal/>
    </border>
    <border>
      <left/>
      <right style="dotted">
        <color theme="0" tint="-0.249977111117893"/>
      </right>
      <top style="dotted">
        <color theme="0" tint="-0.249977111117893"/>
      </top>
      <bottom style="dotted">
        <color theme="0" tint="-0.249977111117893"/>
      </bottom>
      <diagonal/>
    </border>
    <border>
      <left style="dotted">
        <color theme="0" tint="-0.249977111117893"/>
      </left>
      <right/>
      <top style="dotted">
        <color theme="0" tint="-0.249977111117893"/>
      </top>
      <bottom/>
      <diagonal/>
    </border>
    <border>
      <left/>
      <right style="dotted">
        <color theme="0" tint="-0.249977111117893"/>
      </right>
      <top style="dotted">
        <color theme="0" tint="-0.249977111117893"/>
      </top>
      <bottom/>
      <diagonal/>
    </border>
    <border>
      <left style="dotted">
        <color theme="0" tint="-0.249977111117893"/>
      </left>
      <right/>
      <top/>
      <bottom/>
      <diagonal/>
    </border>
    <border>
      <left/>
      <right style="dotted">
        <color theme="0" tint="-0.249977111117893"/>
      </right>
      <top/>
      <bottom/>
      <diagonal/>
    </border>
    <border>
      <left style="dotted">
        <color theme="0" tint="-0.249977111117893"/>
      </left>
      <right/>
      <top/>
      <bottom style="dotted">
        <color theme="0" tint="-0.249977111117893"/>
      </bottom>
      <diagonal/>
    </border>
    <border>
      <left/>
      <right style="dotted">
        <color theme="0" tint="-0.249977111117893"/>
      </right>
      <top/>
      <bottom style="dotted">
        <color theme="0" tint="-0.249977111117893"/>
      </bottom>
      <diagonal/>
    </border>
    <border>
      <left style="dashed">
        <color theme="0" tint="-0.249977111117893"/>
      </left>
      <right/>
      <top style="dashed">
        <color theme="0" tint="-0.249977111117893"/>
      </top>
      <bottom/>
      <diagonal/>
    </border>
    <border>
      <left/>
      <right style="dashed">
        <color theme="0" tint="-0.249977111117893"/>
      </right>
      <top style="dashed">
        <color theme="0" tint="-0.249977111117893"/>
      </top>
      <bottom/>
      <diagonal/>
    </border>
    <border>
      <left style="dashed">
        <color theme="0" tint="-0.249977111117893"/>
      </left>
      <right/>
      <top/>
      <bottom style="dashed">
        <color theme="0" tint="-0.249977111117893"/>
      </bottom>
      <diagonal/>
    </border>
    <border>
      <left/>
      <right/>
      <top/>
      <bottom style="medium">
        <color rgb="FF6FE3B1"/>
      </bottom>
      <diagonal/>
    </border>
    <border>
      <left style="hair">
        <color theme="0" tint="-0.249977111117893"/>
      </left>
      <right/>
      <top/>
      <bottom/>
      <diagonal/>
    </border>
    <border>
      <left/>
      <right style="thin">
        <color rgb="FF6FE3B1"/>
      </right>
      <top/>
      <bottom/>
      <diagonal/>
    </border>
    <border>
      <left/>
      <right/>
      <top/>
      <bottom style="thin">
        <color rgb="FF6FE3B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71">
    <xf numFmtId="0" fontId="0" fillId="0" borderId="0" xfId="0"/>
    <xf numFmtId="0" fontId="0" fillId="0" borderId="0" xfId="0" applyAlignment="1">
      <alignment wrapText="1"/>
    </xf>
    <xf numFmtId="0" fontId="3" fillId="0" borderId="0" xfId="0" applyFont="1" applyAlignment="1">
      <alignment wrapText="1"/>
    </xf>
    <xf numFmtId="0" fontId="5" fillId="0" borderId="0" xfId="0" applyFont="1" applyAlignment="1">
      <alignment vertical="center"/>
    </xf>
    <xf numFmtId="1" fontId="6" fillId="2" borderId="0" xfId="1" applyNumberFormat="1" applyFont="1" applyFill="1" applyBorder="1" applyAlignment="1">
      <alignment horizontal="center" vertical="center" wrapText="1"/>
    </xf>
    <xf numFmtId="164" fontId="6" fillId="2" borderId="0" xfId="0" applyNumberFormat="1" applyFont="1" applyFill="1" applyAlignment="1">
      <alignment horizontal="left" vertical="center" wrapText="1"/>
    </xf>
    <xf numFmtId="0" fontId="6" fillId="2" borderId="0" xfId="0" applyFont="1" applyFill="1" applyAlignment="1">
      <alignment horizontal="center" vertical="center" wrapText="1"/>
    </xf>
    <xf numFmtId="165" fontId="6" fillId="2" borderId="0" xfId="0" applyNumberFormat="1" applyFont="1" applyFill="1" applyAlignment="1">
      <alignment horizontal="center" vertical="center" wrapText="1"/>
    </xf>
    <xf numFmtId="166" fontId="6" fillId="2" borderId="0" xfId="1" applyNumberFormat="1" applyFont="1" applyFill="1" applyBorder="1" applyAlignment="1">
      <alignment horizontal="center" vertical="center" wrapText="1"/>
    </xf>
    <xf numFmtId="1" fontId="6" fillId="0" borderId="0" xfId="1" applyNumberFormat="1" applyFont="1" applyBorder="1" applyAlignment="1">
      <alignment horizontal="center" vertical="center" wrapText="1"/>
    </xf>
    <xf numFmtId="164" fontId="6" fillId="0" borderId="0" xfId="0" applyNumberFormat="1" applyFont="1" applyAlignment="1">
      <alignment horizontal="lef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166" fontId="6" fillId="0" borderId="0" xfId="1"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4" fillId="0" borderId="3" xfId="0" applyFont="1" applyBorder="1"/>
    <xf numFmtId="0" fontId="4" fillId="0" borderId="4" xfId="0" applyFont="1" applyBorder="1"/>
    <xf numFmtId="0" fontId="4" fillId="0" borderId="7" xfId="0" applyFont="1" applyBorder="1"/>
    <xf numFmtId="0" fontId="4" fillId="0" borderId="8" xfId="0" applyFont="1" applyBorder="1"/>
    <xf numFmtId="0" fontId="4" fillId="0" borderId="0" xfId="0" applyFont="1"/>
    <xf numFmtId="0" fontId="4" fillId="0" borderId="1" xfId="0" applyFont="1" applyBorder="1"/>
    <xf numFmtId="9" fontId="4" fillId="0" borderId="2" xfId="2" applyFont="1" applyBorder="1"/>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0" xfId="0" applyFont="1" applyAlignment="1">
      <alignment horizontal="center" vertical="center"/>
    </xf>
    <xf numFmtId="0" fontId="0" fillId="4" borderId="0" xfId="0" applyFill="1" applyProtection="1">
      <protection locked="0"/>
    </xf>
    <xf numFmtId="0" fontId="0" fillId="4" borderId="0" xfId="0" applyFill="1"/>
    <xf numFmtId="0" fontId="1" fillId="4" borderId="0" xfId="0" applyFont="1" applyFill="1"/>
    <xf numFmtId="0" fontId="8" fillId="0" borderId="0" xfId="0" applyFont="1" applyAlignment="1">
      <alignment horizontal="center" vertical="center"/>
    </xf>
    <xf numFmtId="0" fontId="10" fillId="0" borderId="0" xfId="0" applyFont="1" applyAlignment="1">
      <alignment horizontal="center" vertical="center"/>
    </xf>
    <xf numFmtId="164" fontId="11" fillId="3" borderId="0" xfId="0" applyNumberFormat="1" applyFont="1" applyFill="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0" fontId="15" fillId="0" borderId="0" xfId="0" applyFont="1" applyAlignment="1">
      <alignment horizontal="center" vertical="center"/>
    </xf>
    <xf numFmtId="0" fontId="14" fillId="0" borderId="13" xfId="0" applyFont="1" applyBorder="1" applyAlignment="1">
      <alignment vertical="center"/>
    </xf>
    <xf numFmtId="0" fontId="5" fillId="0" borderId="13" xfId="0" applyFont="1" applyBorder="1" applyAlignment="1">
      <alignment vertical="center"/>
    </xf>
    <xf numFmtId="0" fontId="13" fillId="6" borderId="12" xfId="0" applyFont="1" applyFill="1" applyBorder="1" applyAlignment="1">
      <alignment horizontal="center" vertical="center" wrapText="1"/>
    </xf>
    <xf numFmtId="0" fontId="0" fillId="5" borderId="14" xfId="0" applyFill="1" applyBorder="1" applyAlignment="1">
      <alignment wrapText="1"/>
    </xf>
    <xf numFmtId="0" fontId="0" fillId="7" borderId="0" xfId="0" applyFill="1" applyAlignment="1">
      <alignment wrapText="1"/>
    </xf>
    <xf numFmtId="0" fontId="3" fillId="7" borderId="0" xfId="0" applyFont="1" applyFill="1" applyAlignment="1">
      <alignment wrapText="1"/>
    </xf>
    <xf numFmtId="0" fontId="16" fillId="5" borderId="15" xfId="0" applyFont="1" applyFill="1" applyBorder="1" applyAlignment="1">
      <alignment horizontal="center" vertical="center"/>
    </xf>
    <xf numFmtId="0" fontId="17" fillId="5" borderId="15" xfId="0" applyFont="1" applyFill="1" applyBorder="1" applyAlignment="1">
      <alignment horizontal="center"/>
    </xf>
    <xf numFmtId="164" fontId="11" fillId="3" borderId="15" xfId="0" applyNumberFormat="1" applyFont="1" applyFill="1" applyBorder="1" applyAlignment="1">
      <alignment horizontal="center" vertical="center"/>
    </xf>
    <xf numFmtId="0" fontId="12" fillId="0" borderId="15" xfId="0" applyFont="1" applyBorder="1" applyAlignment="1">
      <alignment horizontal="center" vertical="center"/>
    </xf>
    <xf numFmtId="42" fontId="6" fillId="2" borderId="0" xfId="1" applyNumberFormat="1" applyFont="1" applyFill="1" applyBorder="1" applyAlignment="1">
      <alignment horizontal="center" vertical="center" wrapText="1"/>
    </xf>
    <xf numFmtId="42" fontId="6" fillId="0" borderId="0" xfId="1" applyNumberFormat="1" applyFont="1" applyBorder="1" applyAlignment="1">
      <alignment horizontal="center" vertical="center" wrapText="1"/>
    </xf>
    <xf numFmtId="42" fontId="5" fillId="0" borderId="11" xfId="0" applyNumberFormat="1" applyFont="1" applyBorder="1" applyAlignment="1">
      <alignment vertical="center"/>
    </xf>
    <xf numFmtId="0" fontId="0" fillId="5" borderId="14" xfId="0" applyFill="1" applyBorder="1" applyAlignment="1" applyProtection="1">
      <alignment wrapText="1"/>
      <protection locked="0"/>
    </xf>
    <xf numFmtId="0" fontId="18" fillId="0" borderId="0" xfId="0" applyNumberFormat="1" applyFont="1" applyAlignment="1">
      <alignment vertical="center"/>
    </xf>
    <xf numFmtId="0" fontId="18" fillId="7" borderId="0" xfId="0" applyFont="1" applyFill="1" applyAlignment="1">
      <alignment vertical="center"/>
    </xf>
    <xf numFmtId="42" fontId="18" fillId="0" borderId="0" xfId="0" applyNumberFormat="1" applyFont="1" applyAlignment="1">
      <alignment vertical="center"/>
    </xf>
    <xf numFmtId="167" fontId="18" fillId="0" borderId="0" xfId="0" applyNumberFormat="1" applyFont="1" applyAlignment="1">
      <alignment vertical="center"/>
    </xf>
    <xf numFmtId="0" fontId="18" fillId="0" borderId="0" xfId="0" applyFont="1" applyAlignment="1">
      <alignment horizontal="left" vertical="center"/>
    </xf>
    <xf numFmtId="3" fontId="18" fillId="0" borderId="0" xfId="0" applyNumberFormat="1" applyFont="1" applyAlignment="1">
      <alignment vertical="center"/>
    </xf>
    <xf numFmtId="10" fontId="18" fillId="0" borderId="0" xfId="0" applyNumberFormat="1" applyFont="1" applyAlignment="1">
      <alignment vertical="center"/>
    </xf>
    <xf numFmtId="9" fontId="18" fillId="0" borderId="0" xfId="0" applyNumberFormat="1" applyFont="1" applyAlignment="1">
      <alignment vertical="center"/>
    </xf>
    <xf numFmtId="1" fontId="18" fillId="0" borderId="0" xfId="0" applyNumberFormat="1" applyFont="1" applyAlignment="1">
      <alignment horizontal="left" vertical="center"/>
    </xf>
    <xf numFmtId="0" fontId="18" fillId="4" borderId="0" xfId="0" applyFont="1" applyFill="1" applyAlignment="1">
      <alignment vertical="center"/>
    </xf>
    <xf numFmtId="0" fontId="3" fillId="8" borderId="14" xfId="0" applyFont="1" applyFill="1" applyBorder="1" applyAlignment="1">
      <alignment wrapText="1"/>
    </xf>
    <xf numFmtId="0" fontId="0" fillId="8" borderId="14" xfId="0" applyFill="1" applyBorder="1" applyAlignment="1">
      <alignment wrapText="1"/>
    </xf>
  </cellXfs>
  <cellStyles count="3">
    <cellStyle name="Currency" xfId="1" builtinId="4"/>
    <cellStyle name="Normal" xfId="0" builtinId="0"/>
    <cellStyle name="Percent" xfId="2" builtinId="5"/>
  </cellStyles>
  <dxfs count="4978">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ont>
        <color rgb="FF9C0006"/>
      </font>
      <fill>
        <patternFill>
          <bgColor rgb="FFFFC7CE"/>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theme="1"/>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numFmt numFmtId="14" formatCode="0.00%"/>
    </dxf>
    <dxf>
      <numFmt numFmtId="1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3" formatCode="#,##0"/>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numFmt numFmtId="167" formatCode="_(* #,##0_);_(* \(#,##0\);_(* &quot;-&quot;??_);_(@_)"/>
    </dxf>
    <dxf>
      <fill>
        <patternFill patternType="solid">
          <bgColor rgb="FF141414"/>
        </patternFill>
      </fill>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numFmt numFmtId="32" formatCode="_(&quot;$&quot;* #,##0_);_(&quot;$&quot;* \(#,##0\);_(&quot;$&quot;* &quot;-&quot;_);_(@_)"/>
    </dxf>
    <dxf>
      <alignment vertical="center"/>
    </dxf>
    <dxf>
      <alignment vertical="center"/>
    </dxf>
    <dxf>
      <alignment vertical="center"/>
    </dxf>
    <dxf>
      <font>
        <sz val="14"/>
      </font>
    </dxf>
    <dxf>
      <font>
        <sz val="14"/>
      </font>
    </dxf>
    <dxf>
      <font>
        <sz val="14"/>
      </font>
    </dxf>
    <dxf>
      <font>
        <name val="Arial"/>
        <scheme val="none"/>
      </font>
    </dxf>
    <dxf>
      <font>
        <name val="Arial"/>
        <scheme val="none"/>
      </font>
    </dxf>
    <dxf>
      <font>
        <name val="Arial"/>
        <scheme val="none"/>
      </font>
    </dxf>
    <dxf>
      <fill>
        <patternFill patternType="solid">
          <bgColor rgb="FF141414"/>
        </patternFill>
      </fill>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32" formatCode="_(&quot;$&quot;* #,##0_);_(&quot;$&quot;* \(#,##0\);_(&quot;$&quot;*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32" formatCode="_(&quot;$&quot;* #,##0_);_(&quot;$&quot;* \(#,##0\);_(&quot;$&quot;*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32" formatCode="_(&quot;$&quot;* #,##0_);_(&quot;$&quot;* \(#,##0\);_(&quot;$&quot;*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32" formatCode="_(&quot;$&quot;* #,##0_);_(&quot;$&quot;* \(#,##0\);_(&quot;$&quot;*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bottom style="medium">
          <color rgb="FF6FE3B1"/>
        </bottom>
      </border>
    </dxf>
    <dxf>
      <font>
        <b val="0"/>
        <i val="0"/>
        <strike val="0"/>
        <condense val="0"/>
        <extend val="0"/>
        <outline val="0"/>
        <shadow val="0"/>
        <u val="none"/>
        <vertAlign val="baseline"/>
        <sz val="11"/>
        <color theme="0"/>
        <name val="Arial"/>
        <family val="2"/>
        <scheme val="none"/>
      </font>
      <fill>
        <patternFill patternType="solid">
          <fgColor indexed="64"/>
          <bgColor theme="1" tint="0.249977111117893"/>
        </patternFill>
      </fill>
      <alignment horizontal="center" vertical="center" textRotation="0" wrapText="1"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rgb="FF00010F"/>
        </patternFill>
      </fill>
      <border diagonalUp="0" diagonalDown="0">
        <left/>
        <right/>
        <top/>
        <bottom/>
        <vertical/>
        <horizontal/>
      </border>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rgb="FF00010F"/>
        </patternFill>
      </fill>
      <border diagonalUp="0" diagonalDown="0">
        <left/>
        <right/>
        <top/>
        <bottom/>
        <vertical/>
        <horizontal/>
      </border>
    </dxf>
    <dxf>
      <font>
        <b/>
        <i val="0"/>
        <sz val="12"/>
        <color theme="2"/>
        <name val="Calibri"/>
        <family val="2"/>
        <scheme val="minor"/>
      </font>
      <fill>
        <patternFill patternType="none">
          <bgColor auto="1"/>
        </patternFill>
      </fill>
    </dxf>
    <dxf>
      <fill>
        <patternFill patternType="solid">
          <bgColor theme="0"/>
        </patternFill>
      </fill>
    </dxf>
  </dxfs>
  <tableStyles count="3" defaultTableStyle="TableStyleMedium2" defaultPivotStyle="PivotStyleLight16">
    <tableStyle name="Slicer Style 1 2 3" pivot="0" table="0" count="9" xr9:uid="{0102E2EA-E98C-3844-85BE-58E24DC99221}">
      <tableStyleElement type="wholeTable" dxfId="4977"/>
      <tableStyleElement type="headerRow" dxfId="4976"/>
    </tableStyle>
    <tableStyle name="SlicerStyleDark3 2" pivot="0" table="0" count="10" xr9:uid="{977D7E4F-6235-C242-A713-68F611321F99}">
      <tableStyleElement type="wholeTable" dxfId="4975"/>
      <tableStyleElement type="headerRow" dxfId="4974"/>
    </tableStyle>
    <tableStyle name="SlicerStyleDark3 2 2" pivot="0" table="0" count="10" xr9:uid="{91E60130-68E4-4286-802D-9883754EAC8D}">
      <tableStyleElement type="wholeTable" dxfId="4973"/>
      <tableStyleElement type="headerRow" dxfId="4972"/>
    </tableStyle>
  </tableStyles>
  <colors>
    <mruColors>
      <color rgb="FF141414"/>
      <color rgb="FF6FE3B1"/>
      <color rgb="FFA930D8"/>
      <color rgb="FFE9A467"/>
      <color rgb="FF0CDCB2"/>
      <color rgb="FF1A1A1A"/>
      <color rgb="FFC15CE9"/>
      <color rgb="FF01563E"/>
      <color rgb="FF48515F"/>
      <color rgb="FFECCD59"/>
    </mruColors>
  </colors>
  <extLst>
    <ext xmlns:x14="http://schemas.microsoft.com/office/spreadsheetml/2009/9/main" uri="{46F421CA-312F-682f-3DD2-61675219B42D}">
      <x14:dxfs count="23">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2"/>
            <color rgb="FF0B1231"/>
            <name val="Arial"/>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2"/>
            <color rgb="FF0B1231"/>
            <name val="Arial"/>
            <family val="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2"/>
            <color theme="0"/>
            <name val="Arial"/>
            <family val="2"/>
            <scheme val="none"/>
          </font>
          <fill>
            <patternFill patternType="solid">
              <fgColor theme="6"/>
              <bgColor rgb="FF00010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2"/>
            <color theme="0" tint="-0.499984740745262"/>
            <name val="Arial"/>
            <family val="2"/>
            <scheme val="none"/>
          </font>
          <fill>
            <patternFill patternType="solid">
              <fgColor auto="1"/>
              <bgColor rgb="FF00010F"/>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theme="0"/>
            <name val="Arial"/>
            <family val="2"/>
            <scheme val="none"/>
          </font>
          <fill>
            <patternFill patternType="solid">
              <fgColor theme="6"/>
              <bgColor rgb="FF00010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9"/>
            <color theme="0"/>
            <name val="Avenir Next LT Pro"/>
            <family val="2"/>
            <scheme val="none"/>
          </font>
          <fill>
            <patternFill patternType="solid">
              <fgColor auto="1"/>
              <bgColor rgb="FF00010F"/>
            </patternFill>
          </fill>
          <border diagonalUp="0" diagonalDown="0">
            <left/>
            <right/>
            <top/>
            <bottom/>
            <vertical/>
            <horizontal/>
          </border>
        </dxf>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SelectedItemWithNoData" dxfId="16"/>
          </x14:slicerStyleElements>
        </x14:slicerStyle>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E3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6FE3B1"/>
              </a:gs>
              <a:gs pos="99000">
                <a:srgbClr val="0CDCB2"/>
              </a:gs>
            </a:gsLst>
            <a:lin ang="0" scaled="1"/>
          </a:gradFill>
          <a:ln>
            <a:noFill/>
          </a:ln>
          <a:effectLst/>
        </c:spPr>
      </c:pivotFmt>
      <c:pivotFmt>
        <c:idx val="4"/>
        <c:spPr>
          <a:gradFill flip="none" rotWithShape="1">
            <a:gsLst>
              <a:gs pos="0">
                <a:schemeClr val="bg1">
                  <a:lumMod val="50000"/>
                </a:schemeClr>
              </a:gs>
              <a:gs pos="99000">
                <a:schemeClr val="bg1">
                  <a:lumMod val="65000"/>
                </a:schemeClr>
              </a:gs>
            </a:gsLst>
            <a:lin ang="0" scaled="1"/>
            <a:tileRect/>
          </a:gradFill>
          <a:ln>
            <a:noFill/>
          </a:ln>
          <a:effectLst/>
        </c:spPr>
      </c:pivotFmt>
    </c:pivotFmts>
    <c:plotArea>
      <c:layout/>
      <c:barChart>
        <c:barDir val="bar"/>
        <c:grouping val="clustered"/>
        <c:varyColors val="0"/>
        <c:ser>
          <c:idx val="0"/>
          <c:order val="0"/>
          <c:tx>
            <c:strRef>
              <c:f>Pivottables!$Y$4</c:f>
              <c:strCache>
                <c:ptCount val="1"/>
                <c:pt idx="0">
                  <c:v>Total</c:v>
                </c:pt>
              </c:strCache>
            </c:strRef>
          </c:tx>
          <c:spPr>
            <a:solidFill>
              <a:srgbClr val="6FE3B1"/>
            </a:solidFill>
            <a:ln>
              <a:noFill/>
            </a:ln>
            <a:effectLst/>
          </c:spPr>
          <c:invertIfNegative val="0"/>
          <c:dPt>
            <c:idx val="0"/>
            <c:invertIfNegative val="0"/>
            <c:bubble3D val="0"/>
            <c:spPr>
              <a:gradFill flip="none" rotWithShape="1">
                <a:gsLst>
                  <a:gs pos="0">
                    <a:schemeClr val="bg1">
                      <a:lumMod val="50000"/>
                    </a:schemeClr>
                  </a:gs>
                  <a:gs pos="99000">
                    <a:schemeClr val="bg1">
                      <a:lumMod val="65000"/>
                    </a:schemeClr>
                  </a:gs>
                </a:gsLst>
                <a:lin ang="0" scaled="1"/>
                <a:tileRect/>
              </a:gradFill>
              <a:ln>
                <a:noFill/>
              </a:ln>
              <a:effectLst/>
            </c:spPr>
            <c:extLst>
              <c:ext xmlns:c16="http://schemas.microsoft.com/office/drawing/2014/chart" uri="{C3380CC4-5D6E-409C-BE32-E72D297353CC}">
                <c16:uniqueId val="{00000002-C89C-6E49-8710-3B3DC932DCAF}"/>
              </c:ext>
            </c:extLst>
          </c:dPt>
          <c:dPt>
            <c:idx val="1"/>
            <c:invertIfNegative val="0"/>
            <c:bubble3D val="0"/>
            <c:extLst>
              <c:ext xmlns:c16="http://schemas.microsoft.com/office/drawing/2014/chart" uri="{C3380CC4-5D6E-409C-BE32-E72D297353CC}">
                <c16:uniqueId val="{00000001-C89C-6E49-8710-3B3DC932DCAF}"/>
              </c:ext>
            </c:extLst>
          </c:dPt>
          <c:cat>
            <c:strRef>
              <c:f>Pivottables!$X$5:$X$6</c:f>
              <c:strCache>
                <c:ptCount val="1"/>
                <c:pt idx="0">
                  <c:v>Woodchip</c:v>
                </c:pt>
              </c:strCache>
            </c:strRef>
          </c:cat>
          <c:val>
            <c:numRef>
              <c:f>Pivottables!$Y$5:$Y$6</c:f>
              <c:numCache>
                <c:formatCode>General</c:formatCode>
                <c:ptCount val="1"/>
                <c:pt idx="0">
                  <c:v>1</c:v>
                </c:pt>
              </c:numCache>
            </c:numRef>
          </c:val>
          <c:extLst>
            <c:ext xmlns:c16="http://schemas.microsoft.com/office/drawing/2014/chart" uri="{C3380CC4-5D6E-409C-BE32-E72D297353CC}">
              <c16:uniqueId val="{00000000-C89C-6E49-8710-3B3DC932DCAF}"/>
            </c:ext>
          </c:extLst>
        </c:ser>
        <c:dLbls>
          <c:showLegendKey val="0"/>
          <c:showVal val="0"/>
          <c:showCatName val="0"/>
          <c:showSerName val="0"/>
          <c:showPercent val="0"/>
          <c:showBubbleSize val="0"/>
        </c:dLbls>
        <c:gapWidth val="155"/>
        <c:axId val="1104767392"/>
        <c:axId val="1117310528"/>
      </c:barChart>
      <c:catAx>
        <c:axId val="1104767392"/>
        <c:scaling>
          <c:orientation val="minMax"/>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117310528"/>
        <c:crosses val="autoZero"/>
        <c:auto val="1"/>
        <c:lblAlgn val="ctr"/>
        <c:lblOffset val="100"/>
        <c:noMultiLvlLbl val="0"/>
      </c:catAx>
      <c:valAx>
        <c:axId val="1117310528"/>
        <c:scaling>
          <c:orientation val="minMax"/>
        </c:scaling>
        <c:delete val="0"/>
        <c:axPos val="b"/>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10476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Dashboard.xlsx]Pivottables!PivotTable16M</c:name>
    <c:fmtId val="19"/>
  </c:pivotSource>
  <c:chart>
    <c:autoTitleDeleted val="1"/>
    <c:pivotFmts>
      <c:pivotFmt>
        <c:idx val="0"/>
        <c:spPr>
          <a:solidFill>
            <a:schemeClr val="accent1"/>
          </a:solidFill>
          <a:ln w="15875" cap="rnd">
            <a:solidFill>
              <a:srgbClr val="CF5C4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8D86BB04-555F-D14D-BB07-CB6403534DAA}"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75BBC3BF-E458-8B44-8A35-11E4C22FA2B3}"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3"/>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8A0E5D5E-911A-D043-8C6A-28E3F2C0973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11346DC0-5558-1948-A3F2-3AC9EAFB6068}"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4"/>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A19CACB-3DB8-F44E-9F30-AA8758550E91}"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2FBA11E4-B439-F94A-B52B-6C9602F54FCC}"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5"/>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05174EF8-4BA8-0B45-874B-DBF9F04D8128}"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2EE0393-CBF4-DB47-A6E4-A5EF912669F8}"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6"/>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4298A4EF-49DA-4948-90EF-37F58CDB748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20E56E5-0886-574B-BFE9-5E19E0EDA64D}"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7"/>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6E13969-0F75-2E4D-81E5-39DFE10EEDA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F4C40F5E-34F8-6242-8553-BE0844A4EA6A}"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8"/>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D1A13EF1-40C5-954B-8AF3-3690A0E3EAC0}"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34D5EB6-D772-F84D-88D1-7436D391AAD1}"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9"/>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6D3D7452-C8CA-1C4F-AABF-63A90CA31220}"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42F1D43-08F4-6644-A64B-392958D8FF92}"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0"/>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4DFE56BC-B9C9-4946-8867-6E5059C1EDD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FB94FB9-8D20-1140-B607-7BBB7A74D687}"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1"/>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579BF35-F374-5D4B-AEE2-EA35BAD0EF35}"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8C9F16E-7431-6A49-BAFC-900FE28B01E9}"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2"/>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BD378465-760A-3348-9291-88A7B25FFB89}"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73381419-9E02-3C43-B1CB-95FA84D91755}"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3"/>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1E3D1DF4-20AF-8B45-B033-88EC9384E631}"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DE42073E-B3A8-4C4D-85B8-17AA3CFDDE5F}"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Lst>
        </c:dLbl>
      </c:pivotFmt>
      <c:pivotFmt>
        <c:idx val="14"/>
        <c:spPr>
          <a:solidFill>
            <a:schemeClr val="accent1"/>
          </a:solidFill>
          <a:ln w="15875" cap="rnd">
            <a:solidFill>
              <a:srgbClr val="CF5C4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5"/>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8D86BB04-555F-D14D-BB07-CB6403534DAA}"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75BBC3BF-E458-8B44-8A35-11E4C22FA2B3}"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6"/>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8A0E5D5E-911A-D043-8C6A-28E3F2C0973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11346DC0-5558-1948-A3F2-3AC9EAFB6068}"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7"/>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A19CACB-3DB8-F44E-9F30-AA8758550E91}"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2FBA11E4-B439-F94A-B52B-6C9602F54FCC}"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8"/>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05174EF8-4BA8-0B45-874B-DBF9F04D8128}"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2EE0393-CBF4-DB47-A6E4-A5EF912669F8}"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9"/>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4298A4EF-49DA-4948-90EF-37F58CDB748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20E56E5-0886-574B-BFE9-5E19E0EDA64D}"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0"/>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6E13969-0F75-2E4D-81E5-39DFE10EEDA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F4C40F5E-34F8-6242-8553-BE0844A4EA6A}"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1"/>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D1A13EF1-40C5-954B-8AF3-3690A0E3EAC0}"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E34D5EB6-D772-F84D-88D1-7436D391AAD1}"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2"/>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6D3D7452-C8CA-1C4F-AABF-63A90CA31220}"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42F1D43-08F4-6644-A64B-392958D8FF92}"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3"/>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4DFE56BC-B9C9-4946-8867-6E5059C1EDDE}"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FB94FB9-8D20-1140-B607-7BBB7A74D687}"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4"/>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9579BF35-F374-5D4B-AEE2-EA35BAD0EF35}"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C8C9F16E-7431-6A49-BAFC-900FE28B01E9}"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5"/>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BD378465-760A-3348-9291-88A7B25FFB89}"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73381419-9E02-3C43-B1CB-95FA84D91755}"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6"/>
        <c:spPr>
          <a:solidFill>
            <a:schemeClr val="accent1"/>
          </a:solidFill>
          <a:ln w="15875" cap="rnd">
            <a:solidFill>
              <a:srgbClr val="CF5C4A"/>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1E3D1DF4-20AF-8B45-B033-88EC9384E631}" type="CELLRANG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[CELLRANGE]</a:t>
                </a:fld>
                <a:endParaRPr lang="en-US" baseline="0"/>
              </a:p>
              <a:p>
                <a:pPr>
                  <a:defRPr sz="1200" b="0" i="0" u="none" strike="noStrike" kern="1200" baseline="0">
                    <a:solidFill>
                      <a:schemeClr val="tx1">
                        <a:lumMod val="75000"/>
                        <a:lumOff val="25000"/>
                      </a:schemeClr>
                    </a:solidFill>
                    <a:latin typeface="Abadi" panose="020B0604020104020204" pitchFamily="34" charset="0"/>
                    <a:ea typeface="+mn-ea"/>
                    <a:cs typeface="+mn-cs"/>
                  </a:defRPr>
                </a:pPr>
                <a:fld id="{DE42073E-B3A8-4C4D-85B8-17AA3CFDDE5F}" type="VALUE">
                  <a:rPr lang="en-US"/>
                  <a:pPr>
                    <a:defRPr sz="1200" b="0" i="0" u="none" strike="noStrike" kern="1200" baseline="0">
                      <a:solidFill>
                        <a:schemeClr val="tx1">
                          <a:lumMod val="75000"/>
                          <a:lumOff val="25000"/>
                        </a:schemeClr>
                      </a:solidFill>
                      <a:latin typeface="Abadi" panose="020B0604020104020204" pitchFamily="34" charset="0"/>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7"/>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15875" cap="rnd">
            <a:solidFill>
              <a:srgbClr val="A930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29"/>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8D86BB04-555F-D14D-BB07-CB6403534DAA}"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75BBC3BF-E458-8B44-8A35-11E4C22FA2B3}"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0"/>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8A0E5D5E-911A-D043-8C6A-28E3F2C0973E}"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11346DC0-5558-1948-A3F2-3AC9EAFB6068}"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1"/>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9A19CACB-3DB8-F44E-9F30-AA8758550E91}"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2FBA11E4-B439-F94A-B52B-6C9602F54FCC}"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2"/>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05174EF8-4BA8-0B45-874B-DBF9F04D8128}"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E2EE0393-CBF4-DB47-A6E4-A5EF912669F8}"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3"/>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4298A4EF-49DA-4948-90EF-37F58CDB748E}"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E20E56E5-0886-574B-BFE9-5E19E0EDA64D}"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4"/>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C6E13969-0F75-2E4D-81E5-39DFE10EEDAE}"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F4C40F5E-34F8-6242-8553-BE0844A4EA6A}"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5"/>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D1A13EF1-40C5-954B-8AF3-3690A0E3EAC0}"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E34D5EB6-D772-F84D-88D1-7436D391AAD1}"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6"/>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6D3D7452-C8CA-1C4F-AABF-63A90CA31220}"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C42F1D43-08F4-6644-A64B-392958D8FF92}"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7"/>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4DFE56BC-B9C9-4946-8867-6E5059C1EDDE}"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9FB94FB9-8D20-1140-B607-7BBB7A74D687}"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8"/>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9579BF35-F374-5D4B-AEE2-EA35BAD0EF35}"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C8C9F16E-7431-6A49-BAFC-900FE28B01E9}"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39"/>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BD378465-760A-3348-9291-88A7B25FFB89}"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73381419-9E02-3C43-B1CB-95FA84D91755}"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0"/>
        <c:spPr>
          <a:ln w="15875" cap="rnd">
            <a:solidFill>
              <a:srgbClr val="A930D8"/>
            </a:solidFill>
            <a:round/>
          </a:ln>
          <a:effectLst/>
        </c:spPr>
        <c:marker>
          <c:symbol val="none"/>
        </c:marker>
        <c:dLbl>
          <c:idx val="0"/>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fld id="{1E3D1DF4-20AF-8B45-B033-88EC9384E631}" type="CELLRANG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[CELLRANGE]</a:t>
                </a:fld>
                <a:endParaRPr lang="en-US" baseline="0">
                  <a:solidFill>
                    <a:schemeClr val="bg1"/>
                  </a:solidFill>
                  <a:latin typeface="Arial" panose="020B0604020202020204" pitchFamily="34" charset="0"/>
                  <a:cs typeface="Arial" panose="020B0604020202020204" pitchFamily="34" charset="0"/>
                </a:endParaRPr>
              </a:p>
              <a:p>
                <a:pPr>
                  <a:defRPr sz="1200">
                    <a:solidFill>
                      <a:schemeClr val="bg1"/>
                    </a:solidFill>
                    <a:latin typeface="Arial" panose="020B0604020202020204" pitchFamily="34" charset="0"/>
                    <a:cs typeface="Arial" panose="020B0604020202020204" pitchFamily="34" charset="0"/>
                  </a:defRPr>
                </a:pPr>
                <a:fld id="{DE42073E-B3A8-4C4D-85B8-17AA3CFDDE5F}" type="VALUE">
                  <a:rPr lang="en-US">
                    <a:solidFill>
                      <a:schemeClr val="bg1"/>
                    </a:solidFill>
                    <a:latin typeface="Arial" panose="020B0604020202020204" pitchFamily="34" charset="0"/>
                    <a:cs typeface="Arial" panose="020B0604020202020204" pitchFamily="34" charset="0"/>
                  </a:rPr>
                  <a:pPr>
                    <a:defRPr sz="1200">
                      <a:solidFill>
                        <a:schemeClr val="bg1"/>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41"/>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23772609819122E-2"/>
          <c:y val="0.19081272084805653"/>
          <c:w val="0.9431524547803618"/>
          <c:h val="0.73144876325088337"/>
        </c:manualLayout>
      </c:layout>
      <c:lineChart>
        <c:grouping val="standard"/>
        <c:varyColors val="0"/>
        <c:ser>
          <c:idx val="0"/>
          <c:order val="0"/>
          <c:tx>
            <c:strRef>
              <c:f>Pivottables!$BE$5:$BE$16</c:f>
              <c:strCache>
                <c:ptCount val="1"/>
                <c:pt idx="0">
                  <c:v>Count of Month</c:v>
                </c:pt>
              </c:strCache>
            </c:strRef>
          </c:tx>
          <c:spPr>
            <a:ln w="15875" cap="rnd">
              <a:solidFill>
                <a:srgbClr val="A930D8"/>
              </a:solidFill>
              <a:round/>
            </a:ln>
            <a:effectLst/>
          </c:spPr>
          <c:marker>
            <c:symbol val="none"/>
          </c:marker>
          <c:dPt>
            <c:idx val="0"/>
            <c:marker>
              <c:symbol val="none"/>
            </c:marker>
            <c:bubble3D val="0"/>
            <c:spPr>
              <a:ln w="15875" cap="rnd">
                <a:solidFill>
                  <a:srgbClr val="A930D8"/>
                </a:solidFill>
                <a:round/>
              </a:ln>
              <a:effectLst/>
            </c:spPr>
            <c:extLst>
              <c:ext xmlns:c16="http://schemas.microsoft.com/office/drawing/2014/chart" uri="{C3380CC4-5D6E-409C-BE32-E72D297353CC}">
                <c16:uniqueId val="{00000000-6E55-1047-80F6-BA32FE8280A5}"/>
              </c:ext>
            </c:extLst>
          </c:dPt>
          <c:dPt>
            <c:idx val="1"/>
            <c:marker>
              <c:symbol val="none"/>
            </c:marker>
            <c:bubble3D val="0"/>
            <c:spPr>
              <a:ln w="15875" cap="rnd">
                <a:solidFill>
                  <a:srgbClr val="A930D8"/>
                </a:solidFill>
                <a:round/>
              </a:ln>
              <a:effectLst/>
            </c:spPr>
            <c:extLst>
              <c:ext xmlns:c16="http://schemas.microsoft.com/office/drawing/2014/chart" uri="{C3380CC4-5D6E-409C-BE32-E72D297353CC}">
                <c16:uniqueId val="{00000001-6E55-1047-80F6-BA32FE8280A5}"/>
              </c:ext>
            </c:extLst>
          </c:dPt>
          <c:dPt>
            <c:idx val="2"/>
            <c:marker>
              <c:symbol val="none"/>
            </c:marker>
            <c:bubble3D val="0"/>
            <c:spPr>
              <a:ln w="15875" cap="rnd">
                <a:solidFill>
                  <a:srgbClr val="A930D8"/>
                </a:solidFill>
                <a:round/>
              </a:ln>
              <a:effectLst/>
            </c:spPr>
            <c:extLst>
              <c:ext xmlns:c16="http://schemas.microsoft.com/office/drawing/2014/chart" uri="{C3380CC4-5D6E-409C-BE32-E72D297353CC}">
                <c16:uniqueId val="{00000002-6E55-1047-80F6-BA32FE8280A5}"/>
              </c:ext>
            </c:extLst>
          </c:dPt>
          <c:dPt>
            <c:idx val="3"/>
            <c:marker>
              <c:symbol val="none"/>
            </c:marker>
            <c:bubble3D val="0"/>
            <c:spPr>
              <a:ln w="15875" cap="rnd">
                <a:solidFill>
                  <a:srgbClr val="A930D8"/>
                </a:solidFill>
                <a:round/>
              </a:ln>
              <a:effectLst/>
            </c:spPr>
            <c:extLst>
              <c:ext xmlns:c16="http://schemas.microsoft.com/office/drawing/2014/chart" uri="{C3380CC4-5D6E-409C-BE32-E72D297353CC}">
                <c16:uniqueId val="{00000003-6E55-1047-80F6-BA32FE8280A5}"/>
              </c:ext>
            </c:extLst>
          </c:dPt>
          <c:dPt>
            <c:idx val="4"/>
            <c:marker>
              <c:symbol val="none"/>
            </c:marker>
            <c:bubble3D val="0"/>
            <c:spPr>
              <a:ln w="15875" cap="rnd">
                <a:solidFill>
                  <a:srgbClr val="A930D8"/>
                </a:solidFill>
                <a:round/>
              </a:ln>
              <a:effectLst/>
            </c:spPr>
            <c:extLst>
              <c:ext xmlns:c16="http://schemas.microsoft.com/office/drawing/2014/chart" uri="{C3380CC4-5D6E-409C-BE32-E72D297353CC}">
                <c16:uniqueId val="{00000004-6E55-1047-80F6-BA32FE8280A5}"/>
              </c:ext>
            </c:extLst>
          </c:dPt>
          <c:dPt>
            <c:idx val="5"/>
            <c:marker>
              <c:symbol val="none"/>
            </c:marker>
            <c:bubble3D val="0"/>
            <c:spPr>
              <a:ln w="15875" cap="rnd">
                <a:solidFill>
                  <a:srgbClr val="A930D8"/>
                </a:solidFill>
                <a:round/>
              </a:ln>
              <a:effectLst/>
            </c:spPr>
            <c:extLst>
              <c:ext xmlns:c16="http://schemas.microsoft.com/office/drawing/2014/chart" uri="{C3380CC4-5D6E-409C-BE32-E72D297353CC}">
                <c16:uniqueId val="{00000005-6E55-1047-80F6-BA32FE8280A5}"/>
              </c:ext>
            </c:extLst>
          </c:dPt>
          <c:dPt>
            <c:idx val="6"/>
            <c:marker>
              <c:symbol val="none"/>
            </c:marker>
            <c:bubble3D val="0"/>
            <c:spPr>
              <a:ln w="15875" cap="rnd">
                <a:solidFill>
                  <a:srgbClr val="A930D8"/>
                </a:solidFill>
                <a:round/>
              </a:ln>
              <a:effectLst/>
            </c:spPr>
            <c:extLst>
              <c:ext xmlns:c16="http://schemas.microsoft.com/office/drawing/2014/chart" uri="{C3380CC4-5D6E-409C-BE32-E72D297353CC}">
                <c16:uniqueId val="{00000006-6E55-1047-80F6-BA32FE8280A5}"/>
              </c:ext>
            </c:extLst>
          </c:dPt>
          <c:dPt>
            <c:idx val="7"/>
            <c:marker>
              <c:symbol val="none"/>
            </c:marker>
            <c:bubble3D val="0"/>
            <c:spPr>
              <a:ln w="15875" cap="rnd">
                <a:solidFill>
                  <a:srgbClr val="A930D8"/>
                </a:solidFill>
                <a:round/>
              </a:ln>
              <a:effectLst/>
            </c:spPr>
            <c:extLst>
              <c:ext xmlns:c16="http://schemas.microsoft.com/office/drawing/2014/chart" uri="{C3380CC4-5D6E-409C-BE32-E72D297353CC}">
                <c16:uniqueId val="{00000007-6E55-1047-80F6-BA32FE8280A5}"/>
              </c:ext>
            </c:extLst>
          </c:dPt>
          <c:dPt>
            <c:idx val="8"/>
            <c:marker>
              <c:symbol val="none"/>
            </c:marker>
            <c:bubble3D val="0"/>
            <c:extLst>
              <c:ext xmlns:c16="http://schemas.microsoft.com/office/drawing/2014/chart" uri="{C3380CC4-5D6E-409C-BE32-E72D297353CC}">
                <c16:uniqueId val="{00000008-6E55-1047-80F6-BA32FE8280A5}"/>
              </c:ext>
            </c:extLst>
          </c:dPt>
          <c:dPt>
            <c:idx val="9"/>
            <c:marker>
              <c:symbol val="none"/>
            </c:marker>
            <c:bubble3D val="0"/>
            <c:extLst>
              <c:ext xmlns:c16="http://schemas.microsoft.com/office/drawing/2014/chart" uri="{C3380CC4-5D6E-409C-BE32-E72D297353CC}">
                <c16:uniqueId val="{00000009-6E55-1047-80F6-BA32FE8280A5}"/>
              </c:ext>
            </c:extLst>
          </c:dPt>
          <c:dPt>
            <c:idx val="10"/>
            <c:marker>
              <c:symbol val="none"/>
            </c:marker>
            <c:bubble3D val="0"/>
            <c:extLst>
              <c:ext xmlns:c16="http://schemas.microsoft.com/office/drawing/2014/chart" uri="{C3380CC4-5D6E-409C-BE32-E72D297353CC}">
                <c16:uniqueId val="{0000000A-6E55-1047-80F6-BA32FE8280A5}"/>
              </c:ext>
            </c:extLst>
          </c:dPt>
          <c:dPt>
            <c:idx val="11"/>
            <c:marker>
              <c:symbol val="none"/>
            </c:marker>
            <c:bubble3D val="0"/>
            <c:extLst>
              <c:ext xmlns:c16="http://schemas.microsoft.com/office/drawing/2014/chart" uri="{C3380CC4-5D6E-409C-BE32-E72D297353CC}">
                <c16:uniqueId val="{0000000B-6E55-1047-80F6-BA32FE8280A5}"/>
              </c:ext>
            </c:extLst>
          </c:dPt>
          <c:dLbls>
            <c:dLbl>
              <c:idx val="0"/>
              <c:tx>
                <c:rich>
                  <a:bodyPr/>
                  <a:lstStyle/>
                  <a:p>
                    <a:fld id="{8D86BB04-555F-D14D-BB07-CB6403534DAA}"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75BBC3BF-E458-8B44-8A35-11E4C22FA2B3}"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6E55-1047-80F6-BA32FE8280A5}"/>
                </c:ext>
              </c:extLst>
            </c:dLbl>
            <c:dLbl>
              <c:idx val="1"/>
              <c:tx>
                <c:rich>
                  <a:bodyPr/>
                  <a:lstStyle/>
                  <a:p>
                    <a:fld id="{9A19CACB-3DB8-F44E-9F30-AA8758550E91}"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2FBA11E4-B439-F94A-B52B-6C9602F54FCC}"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6E55-1047-80F6-BA32FE8280A5}"/>
                </c:ext>
              </c:extLst>
            </c:dLbl>
            <c:dLbl>
              <c:idx val="2"/>
              <c:tx>
                <c:rich>
                  <a:bodyPr/>
                  <a:lstStyle/>
                  <a:p>
                    <a:fld id="{4298A4EF-49DA-4948-90EF-37F58CDB748E}"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E20E56E5-0886-574B-BFE9-5E19E0EDA64D}"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6E55-1047-80F6-BA32FE8280A5}"/>
                </c:ext>
              </c:extLst>
            </c:dLbl>
            <c:dLbl>
              <c:idx val="3"/>
              <c:tx>
                <c:rich>
                  <a:bodyPr/>
                  <a:lstStyle/>
                  <a:p>
                    <a:fld id="{D1A13EF1-40C5-954B-8AF3-3690A0E3EAC0}"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E34D5EB6-D772-F84D-88D1-7436D391AAD1}"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6E55-1047-80F6-BA32FE8280A5}"/>
                </c:ext>
              </c:extLst>
            </c:dLbl>
            <c:dLbl>
              <c:idx val="4"/>
              <c:tx>
                <c:rich>
                  <a:bodyPr/>
                  <a:lstStyle/>
                  <a:p>
                    <a:fld id="{6D3D7452-C8CA-1C4F-AABF-63A90CA31220}"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C42F1D43-08F4-6644-A64B-392958D8FF92}"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6E55-1047-80F6-BA32FE8280A5}"/>
                </c:ext>
              </c:extLst>
            </c:dLbl>
            <c:dLbl>
              <c:idx val="5"/>
              <c:tx>
                <c:rich>
                  <a:bodyPr/>
                  <a:lstStyle/>
                  <a:p>
                    <a:fld id="{4DFE56BC-B9C9-4946-8867-6E5059C1EDDE}"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9FB94FB9-8D20-1140-B607-7BBB7A74D687}"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6E55-1047-80F6-BA32FE8280A5}"/>
                </c:ext>
              </c:extLst>
            </c:dLbl>
            <c:dLbl>
              <c:idx val="6"/>
              <c:tx>
                <c:rich>
                  <a:bodyPr/>
                  <a:lstStyle/>
                  <a:p>
                    <a:fld id="{9579BF35-F374-5D4B-AEE2-EA35BAD0EF35}"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C8C9F16E-7431-6A49-BAFC-900FE28B01E9}"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6E55-1047-80F6-BA32FE8280A5}"/>
                </c:ext>
              </c:extLst>
            </c:dLbl>
            <c:dLbl>
              <c:idx val="7"/>
              <c:tx>
                <c:rich>
                  <a:bodyPr/>
                  <a:lstStyle/>
                  <a:p>
                    <a:fld id="{BD378465-760A-3348-9291-88A7B25FFB89}" type="CELLRANGE">
                      <a:rPr lang="en-US">
                        <a:solidFill>
                          <a:schemeClr val="bg1"/>
                        </a:solidFill>
                        <a:latin typeface="Arial" panose="020B0604020202020204" pitchFamily="34" charset="0"/>
                        <a:cs typeface="Arial" panose="020B0604020202020204" pitchFamily="34" charset="0"/>
                      </a:rPr>
                      <a:pPr/>
                      <a:t>[CELLRANGE]</a:t>
                    </a:fld>
                    <a:endParaRPr lang="en-US" baseline="0">
                      <a:solidFill>
                        <a:schemeClr val="bg1"/>
                      </a:solidFill>
                      <a:latin typeface="Arial" panose="020B0604020202020204" pitchFamily="34" charset="0"/>
                      <a:cs typeface="Arial" panose="020B0604020202020204" pitchFamily="34" charset="0"/>
                    </a:endParaRPr>
                  </a:p>
                  <a:p>
                    <a:fld id="{73381419-9E02-3C43-B1CB-95FA84D91755}" type="VALUE">
                      <a:rPr lang="en-US">
                        <a:solidFill>
                          <a:schemeClr val="bg1"/>
                        </a:solidFill>
                        <a:latin typeface="Arial" panose="020B0604020202020204" pitchFamily="34" charset="0"/>
                        <a:cs typeface="Arial" panose="020B0604020202020204" pitchFamily="34" charset="0"/>
                      </a:rPr>
                      <a:pPr/>
                      <a:t>[VALUE]</a:t>
                    </a:fld>
                    <a:endParaRPr lang="en-US"/>
                  </a:p>
                </c:rich>
              </c:tx>
              <c:dLblPos val="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6E55-1047-80F6-BA32FE8280A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Pivottables!$BE$5:$BE$16</c:f>
              <c:strCache>
                <c:ptCount val="8"/>
                <c:pt idx="0">
                  <c:v>Jan</c:v>
                </c:pt>
                <c:pt idx="1">
                  <c:v>Mar</c:v>
                </c:pt>
                <c:pt idx="2">
                  <c:v>May</c:v>
                </c:pt>
                <c:pt idx="3">
                  <c:v>Jul</c:v>
                </c:pt>
                <c:pt idx="4">
                  <c:v>Aug</c:v>
                </c:pt>
                <c:pt idx="5">
                  <c:v>Sep</c:v>
                </c:pt>
                <c:pt idx="6">
                  <c:v>Oct</c:v>
                </c:pt>
                <c:pt idx="7">
                  <c:v>Nov</c:v>
                </c:pt>
              </c:strCache>
            </c:strRef>
          </c:cat>
          <c:val>
            <c:numRef>
              <c:f>Pivottables!$BE$5:$BE$16</c:f>
              <c:numCache>
                <c:formatCode>_(* #,##0_);_(* \(#,##0\);_(* "-"??_);_(@_)</c:formatCode>
                <c:ptCount val="8"/>
                <c:pt idx="0">
                  <c:v>2</c:v>
                </c:pt>
                <c:pt idx="1">
                  <c:v>3</c:v>
                </c:pt>
                <c:pt idx="2">
                  <c:v>1</c:v>
                </c:pt>
                <c:pt idx="3">
                  <c:v>2</c:v>
                </c:pt>
                <c:pt idx="4">
                  <c:v>1</c:v>
                </c:pt>
                <c:pt idx="5">
                  <c:v>1</c:v>
                </c:pt>
                <c:pt idx="6">
                  <c:v>1</c:v>
                </c:pt>
                <c:pt idx="7">
                  <c:v>1</c:v>
                </c:pt>
              </c:numCache>
            </c:numRef>
          </c:val>
          <c:smooth val="0"/>
          <c:extLst>
            <c:ext xmlns:c15="http://schemas.microsoft.com/office/drawing/2012/chart" uri="{02D57815-91ED-43cb-92C2-25804820EDAC}">
              <c15:datalabelsRange>
                <c15:f>Pivottables!$BE$5:$BE$16</c15:f>
                <c15:dlblRangeCache>
                  <c:ptCount val="12"/>
                  <c:pt idx="1">
                    <c:v>50%</c:v>
                  </c:pt>
                  <c:pt idx="2">
                    <c:v>-67%</c:v>
                  </c:pt>
                  <c:pt idx="3">
                    <c:v>100%</c:v>
                  </c:pt>
                  <c:pt idx="4">
                    <c:v>-50%</c:v>
                  </c:pt>
                  <c:pt idx="5">
                    <c:v>0%</c:v>
                  </c:pt>
                  <c:pt idx="6">
                    <c:v>0%</c:v>
                  </c:pt>
                  <c:pt idx="7">
                    <c:v>0%</c:v>
                  </c:pt>
                </c15:dlblRangeCache>
              </c15:datalabelsRange>
            </c:ext>
            <c:ext xmlns:c16="http://schemas.microsoft.com/office/drawing/2014/chart" uri="{C3380CC4-5D6E-409C-BE32-E72D297353CC}">
              <c16:uniqueId val="{0000000C-6E55-1047-80F6-BA32FE8280A5}"/>
            </c:ext>
          </c:extLst>
        </c:ser>
        <c:ser>
          <c:idx val="1"/>
          <c:order val="1"/>
          <c:tx>
            <c:strRef>
              <c:f>Pivottables!$BE$5:$BE$16</c:f>
              <c:strCache>
                <c:ptCount val="1"/>
                <c:pt idx="0">
                  <c:v>Count of Month2</c:v>
                </c:pt>
              </c:strCache>
            </c:strRef>
          </c:tx>
          <c:spPr>
            <a:ln w="28575" cap="rnd">
              <a:noFill/>
              <a:round/>
            </a:ln>
            <a:effectLst/>
          </c:spPr>
          <c:marker>
            <c:symbol val="none"/>
          </c:marker>
          <c:cat>
            <c:strRef>
              <c:f>Pivottables!$BE$5:$BE$16</c:f>
              <c:strCache>
                <c:ptCount val="8"/>
                <c:pt idx="0">
                  <c:v>Jan</c:v>
                </c:pt>
                <c:pt idx="1">
                  <c:v>Mar</c:v>
                </c:pt>
                <c:pt idx="2">
                  <c:v>May</c:v>
                </c:pt>
                <c:pt idx="3">
                  <c:v>Jul</c:v>
                </c:pt>
                <c:pt idx="4">
                  <c:v>Aug</c:v>
                </c:pt>
                <c:pt idx="5">
                  <c:v>Sep</c:v>
                </c:pt>
                <c:pt idx="6">
                  <c:v>Oct</c:v>
                </c:pt>
                <c:pt idx="7">
                  <c:v>Nov</c:v>
                </c:pt>
              </c:strCache>
            </c:strRef>
          </c:cat>
          <c:val>
            <c:numRef>
              <c:f>Pivottables!$BE$5:$BE$16</c:f>
              <c:numCache>
                <c:formatCode>0%</c:formatCode>
                <c:ptCount val="8"/>
                <c:pt idx="1">
                  <c:v>0.5</c:v>
                </c:pt>
                <c:pt idx="2">
                  <c:v>-0.66666666666666663</c:v>
                </c:pt>
                <c:pt idx="3">
                  <c:v>1</c:v>
                </c:pt>
                <c:pt idx="4">
                  <c:v>-0.5</c:v>
                </c:pt>
                <c:pt idx="5">
                  <c:v>0</c:v>
                </c:pt>
                <c:pt idx="6">
                  <c:v>0</c:v>
                </c:pt>
                <c:pt idx="7">
                  <c:v>0</c:v>
                </c:pt>
              </c:numCache>
            </c:numRef>
          </c:val>
          <c:smooth val="0"/>
          <c:extLst>
            <c:ext xmlns:c16="http://schemas.microsoft.com/office/drawing/2014/chart" uri="{C3380CC4-5D6E-409C-BE32-E72D297353CC}">
              <c16:uniqueId val="{0000000D-6E55-1047-80F6-BA32FE8280A5}"/>
            </c:ext>
          </c:extLst>
        </c:ser>
        <c:dLbls>
          <c:showLegendKey val="0"/>
          <c:showVal val="0"/>
          <c:showCatName val="0"/>
          <c:showSerName val="0"/>
          <c:showPercent val="0"/>
          <c:showBubbleSize val="0"/>
        </c:dLbls>
        <c:smooth val="0"/>
        <c:axId val="970478784"/>
        <c:axId val="938313328"/>
      </c:lineChart>
      <c:catAx>
        <c:axId val="9704787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938313328"/>
        <c:crosses val="autoZero"/>
        <c:auto val="1"/>
        <c:lblAlgn val="ctr"/>
        <c:lblOffset val="100"/>
        <c:noMultiLvlLbl val="0"/>
      </c:catAx>
      <c:valAx>
        <c:axId val="938313328"/>
        <c:scaling>
          <c:orientation val="minMax"/>
        </c:scaling>
        <c:delete val="1"/>
        <c:axPos val="l"/>
        <c:numFmt formatCode="_(* #,##0_);_(* \(#,##0\);_(* &quot;-&quot;??_);_(@_)" sourceLinked="1"/>
        <c:majorTickMark val="none"/>
        <c:minorTickMark val="none"/>
        <c:tickLblPos val="nextTo"/>
        <c:crossAx val="97047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[7216 Logistics Transportation Management Dashboard.xlsx]Pivottables!PivotTable5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pivotFmt>
      <c:pivotFmt>
        <c:idx val="7"/>
        <c:spPr>
          <a:solidFill>
            <a:srgbClr val="42494F"/>
          </a:solidFill>
          <a:ln w="19050">
            <a:noFill/>
          </a:ln>
          <a:effectLst/>
        </c:spPr>
      </c:pivotFmt>
      <c:pivotFmt>
        <c:idx val="8"/>
        <c:spPr>
          <a:solidFill>
            <a:schemeClr val="accent3"/>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FE3B1"/>
          </a:solidFill>
          <a:ln w="19050">
            <a:noFill/>
          </a:ln>
          <a:effectLst/>
        </c:spPr>
      </c:pivotFmt>
      <c:pivotFmt>
        <c:idx val="11"/>
        <c:spPr>
          <a:solidFill>
            <a:srgbClr val="E9A467"/>
          </a:solidFill>
          <a:ln w="19050">
            <a:noFill/>
          </a:ln>
          <a:effectLst/>
        </c:spPr>
      </c:pivotFmt>
      <c:pivotFmt>
        <c:idx val="12"/>
        <c:spPr>
          <a:solidFill>
            <a:srgbClr val="A930D8"/>
          </a:solidFill>
          <a:ln w="19050">
            <a:noFill/>
          </a:ln>
          <a:effectLst/>
        </c:spPr>
      </c:pivotFmt>
    </c:pivotFmts>
    <c:plotArea>
      <c:layout/>
      <c:pieChart>
        <c:varyColors val="1"/>
        <c:ser>
          <c:idx val="0"/>
          <c:order val="0"/>
          <c:tx>
            <c:strRef>
              <c:f>Pivottables!$L$4</c:f>
              <c:strCache>
                <c:ptCount val="1"/>
                <c:pt idx="0">
                  <c:v>Total</c:v>
                </c:pt>
              </c:strCache>
            </c:strRef>
          </c:tx>
          <c:spPr>
            <a:ln>
              <a:noFill/>
            </a:ln>
          </c:spPr>
          <c:dPt>
            <c:idx val="0"/>
            <c:bubble3D val="0"/>
            <c:spPr>
              <a:solidFill>
                <a:srgbClr val="6FE3B1"/>
              </a:solidFill>
              <a:ln w="19050">
                <a:noFill/>
              </a:ln>
              <a:effectLst/>
            </c:spPr>
            <c:extLst>
              <c:ext xmlns:c16="http://schemas.microsoft.com/office/drawing/2014/chart" uri="{C3380CC4-5D6E-409C-BE32-E72D297353CC}">
                <c16:uniqueId val="{00000001-FB1C-4C40-9A2D-3562479343AB}"/>
              </c:ext>
            </c:extLst>
          </c:dPt>
          <c:dPt>
            <c:idx val="1"/>
            <c:bubble3D val="0"/>
            <c:spPr>
              <a:solidFill>
                <a:schemeClr val="accent2"/>
              </a:solidFill>
              <a:ln w="19050">
                <a:noFill/>
              </a:ln>
              <a:effectLst/>
            </c:spPr>
            <c:extLst>
              <c:ext xmlns:c16="http://schemas.microsoft.com/office/drawing/2014/chart" uri="{C3380CC4-5D6E-409C-BE32-E72D297353CC}">
                <c16:uniqueId val="{00000003-FB1C-4C40-9A2D-3562479343AB}"/>
              </c:ext>
            </c:extLst>
          </c:dPt>
          <c:dPt>
            <c:idx val="2"/>
            <c:bubble3D val="0"/>
            <c:spPr>
              <a:solidFill>
                <a:schemeClr val="accent3"/>
              </a:solidFill>
              <a:ln w="19050">
                <a:noFill/>
              </a:ln>
              <a:effectLst/>
            </c:spPr>
            <c:extLst>
              <c:ext xmlns:c16="http://schemas.microsoft.com/office/drawing/2014/chart" uri="{C3380CC4-5D6E-409C-BE32-E72D297353CC}">
                <c16:uniqueId val="{00000005-FB1C-4C40-9A2D-3562479343AB}"/>
              </c:ext>
            </c:extLst>
          </c:dPt>
          <c:cat>
            <c:strRef>
              <c:f>Pivottables!$K$5:$K$6</c:f>
              <c:strCache>
                <c:ptCount val="1"/>
                <c:pt idx="0">
                  <c:v>Close</c:v>
                </c:pt>
              </c:strCache>
            </c:strRef>
          </c:cat>
          <c:val>
            <c:numRef>
              <c:f>Pivottables!$L$5:$L$6</c:f>
              <c:numCache>
                <c:formatCode>General</c:formatCode>
                <c:ptCount val="1"/>
                <c:pt idx="0">
                  <c:v>1</c:v>
                </c:pt>
              </c:numCache>
            </c:numRef>
          </c:val>
          <c:extLst>
            <c:ext xmlns:c16="http://schemas.microsoft.com/office/drawing/2014/chart" uri="{C3380CC4-5D6E-409C-BE32-E72D297353CC}">
              <c16:uniqueId val="{00000007-759A-431B-8EE4-5AB60045EA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Dashboard.xlsx]Pivottables!PivotTable6</c:name>
    <c:fmtId val="10"/>
  </c:pivotSource>
  <c:chart>
    <c:autoTitleDeleted val="0"/>
    <c:pivotFmts>
      <c:pivotFmt>
        <c:idx val="0"/>
        <c:spPr>
          <a:solidFill>
            <a:srgbClr val="424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2494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CCD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6FE3B1"/>
              </a:gs>
              <a:gs pos="99000">
                <a:srgbClr val="0CDCB2"/>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bg1">
                  <a:lumMod val="50000"/>
                </a:schemeClr>
              </a:gs>
              <a:gs pos="99000">
                <a:schemeClr val="bg1">
                  <a:lumMod val="6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81967213114756E-2"/>
          <c:y val="0.23140495867768596"/>
          <c:w val="0.9098360655737705"/>
          <c:h val="0.55808550790655309"/>
        </c:manualLayout>
      </c:layout>
      <c:barChart>
        <c:barDir val="col"/>
        <c:grouping val="clustered"/>
        <c:varyColors val="0"/>
        <c:ser>
          <c:idx val="0"/>
          <c:order val="0"/>
          <c:tx>
            <c:strRef>
              <c:f>Pivottables!$T$4</c:f>
              <c:strCache>
                <c:ptCount val="1"/>
                <c:pt idx="0">
                  <c:v>Sum of Driver wage/trip</c:v>
                </c:pt>
              </c:strCache>
            </c:strRef>
          </c:tx>
          <c:spPr>
            <a:gradFill flip="none" rotWithShape="1">
              <a:gsLst>
                <a:gs pos="0">
                  <a:srgbClr val="6FE3B1"/>
                </a:gs>
                <a:gs pos="99000">
                  <a:srgbClr val="0CDCB2"/>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Pivottables!$S$5:$S$6</c:f>
              <c:strCache>
                <c:ptCount val="1"/>
                <c:pt idx="0">
                  <c:v>Close</c:v>
                </c:pt>
              </c:strCache>
            </c:strRef>
          </c:cat>
          <c:val>
            <c:numRef>
              <c:f>Pivottables!$T$5:$T$6</c:f>
              <c:numCache>
                <c:formatCode>#,##0</c:formatCode>
                <c:ptCount val="1"/>
                <c:pt idx="0">
                  <c:v>400</c:v>
                </c:pt>
              </c:numCache>
            </c:numRef>
          </c:val>
          <c:extLst>
            <c:ext xmlns:c16="http://schemas.microsoft.com/office/drawing/2014/chart" uri="{C3380CC4-5D6E-409C-BE32-E72D297353CC}">
              <c16:uniqueId val="{00000000-8B86-B84F-AE96-3245486DAC93}"/>
            </c:ext>
          </c:extLst>
        </c:ser>
        <c:ser>
          <c:idx val="1"/>
          <c:order val="1"/>
          <c:tx>
            <c:strRef>
              <c:f>Pivottables!$U$4</c:f>
              <c:strCache>
                <c:ptCount val="1"/>
                <c:pt idx="0">
                  <c:v>Sum of Buddy wage/trip</c:v>
                </c:pt>
              </c:strCache>
            </c:strRef>
          </c:tx>
          <c:spPr>
            <a:gradFill flip="none" rotWithShape="1">
              <a:gsLst>
                <a:gs pos="0">
                  <a:schemeClr val="bg1">
                    <a:lumMod val="50000"/>
                  </a:schemeClr>
                </a:gs>
                <a:gs pos="99000">
                  <a:schemeClr val="bg1">
                    <a:lumMod val="65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Pivottables!$S$5:$S$6</c:f>
              <c:strCache>
                <c:ptCount val="1"/>
                <c:pt idx="0">
                  <c:v>Close</c:v>
                </c:pt>
              </c:strCache>
            </c:strRef>
          </c:cat>
          <c:val>
            <c:numRef>
              <c:f>Pivottables!$U$5:$U$6</c:f>
              <c:numCache>
                <c:formatCode>#,##0</c:formatCode>
                <c:ptCount val="1"/>
                <c:pt idx="0">
                  <c:v>400</c:v>
                </c:pt>
              </c:numCache>
            </c:numRef>
          </c:val>
          <c:extLst>
            <c:ext xmlns:c16="http://schemas.microsoft.com/office/drawing/2014/chart" uri="{C3380CC4-5D6E-409C-BE32-E72D297353CC}">
              <c16:uniqueId val="{00000001-8B86-B84F-AE96-3245486DAC93}"/>
            </c:ext>
          </c:extLst>
        </c:ser>
        <c:dLbls>
          <c:dLblPos val="outEnd"/>
          <c:showLegendKey val="0"/>
          <c:showVal val="1"/>
          <c:showCatName val="0"/>
          <c:showSerName val="0"/>
          <c:showPercent val="0"/>
          <c:showBubbleSize val="0"/>
        </c:dLbls>
        <c:gapWidth val="175"/>
        <c:overlap val="-40"/>
        <c:axId val="809011712"/>
        <c:axId val="1224787440"/>
      </c:barChart>
      <c:catAx>
        <c:axId val="8090117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224787440"/>
        <c:crosses val="autoZero"/>
        <c:auto val="1"/>
        <c:lblAlgn val="ctr"/>
        <c:lblOffset val="100"/>
        <c:noMultiLvlLbl val="0"/>
      </c:catAx>
      <c:valAx>
        <c:axId val="1224787440"/>
        <c:scaling>
          <c:orientation val="minMax"/>
        </c:scaling>
        <c:delete val="1"/>
        <c:axPos val="l"/>
        <c:numFmt formatCode="#,##0" sourceLinked="1"/>
        <c:majorTickMark val="none"/>
        <c:minorTickMark val="none"/>
        <c:tickLblPos val="nextTo"/>
        <c:crossAx val="8090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6FE3B1"/>
              </a:solidFill>
              <a:ln w="19050">
                <a:noFill/>
              </a:ln>
              <a:effectLst/>
            </c:spPr>
            <c:extLst>
              <c:ext xmlns:c16="http://schemas.microsoft.com/office/drawing/2014/chart" uri="{C3380CC4-5D6E-409C-BE32-E72D297353CC}">
                <c16:uniqueId val="{00000001-1CA2-EF4B-8709-41718A76C5D1}"/>
              </c:ext>
            </c:extLst>
          </c:dPt>
          <c:dPt>
            <c:idx val="1"/>
            <c:bubble3D val="0"/>
            <c:spPr>
              <a:solidFill>
                <a:schemeClr val="tx1">
                  <a:lumMod val="85000"/>
                  <a:lumOff val="15000"/>
                </a:schemeClr>
              </a:solidFill>
              <a:ln w="19050">
                <a:noFill/>
              </a:ln>
              <a:effectLst/>
            </c:spPr>
            <c:extLst>
              <c:ext xmlns:c16="http://schemas.microsoft.com/office/drawing/2014/chart" uri="{C3380CC4-5D6E-409C-BE32-E72D297353CC}">
                <c16:uniqueId val="{00000003-1CA2-EF4B-8709-41718A76C5D1}"/>
              </c:ext>
            </c:extLst>
          </c:dPt>
          <c:cat>
            <c:strRef>
              <c:f>Pivottables!$AF$5:$AF$6</c:f>
              <c:strCache>
                <c:ptCount val="2"/>
                <c:pt idx="0">
                  <c:v>Salaries</c:v>
                </c:pt>
                <c:pt idx="1">
                  <c:v>Wages</c:v>
                </c:pt>
              </c:strCache>
            </c:strRef>
          </c:cat>
          <c:val>
            <c:numRef>
              <c:f>Pivottables!$AG$5:$AG$6</c:f>
              <c:numCache>
                <c:formatCode>General</c:formatCode>
                <c:ptCount val="2"/>
                <c:pt idx="0">
                  <c:v>800</c:v>
                </c:pt>
                <c:pt idx="1">
                  <c:v>800</c:v>
                </c:pt>
              </c:numCache>
            </c:numRef>
          </c:val>
          <c:extLst>
            <c:ext xmlns:c16="http://schemas.microsoft.com/office/drawing/2014/chart" uri="{C3380CC4-5D6E-409C-BE32-E72D297353CC}">
              <c16:uniqueId val="{00000004-1CA2-EF4B-8709-41718A76C5D1}"/>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6FE3B1"/>
              </a:solidFill>
              <a:ln w="19050">
                <a:noFill/>
              </a:ln>
              <a:effectLst/>
            </c:spPr>
            <c:extLst>
              <c:ext xmlns:c16="http://schemas.microsoft.com/office/drawing/2014/chart" uri="{C3380CC4-5D6E-409C-BE32-E72D297353CC}">
                <c16:uniqueId val="{00000001-6991-CD42-BAFE-8AFE5368DF37}"/>
              </c:ext>
            </c:extLst>
          </c:dPt>
          <c:dPt>
            <c:idx val="1"/>
            <c:bubble3D val="0"/>
            <c:spPr>
              <a:solidFill>
                <a:schemeClr val="tx1">
                  <a:lumMod val="85000"/>
                  <a:lumOff val="15000"/>
                </a:schemeClr>
              </a:solidFill>
              <a:ln w="19050">
                <a:noFill/>
              </a:ln>
              <a:effectLst/>
            </c:spPr>
            <c:extLst>
              <c:ext xmlns:c16="http://schemas.microsoft.com/office/drawing/2014/chart" uri="{C3380CC4-5D6E-409C-BE32-E72D297353CC}">
                <c16:uniqueId val="{00000003-6991-CD42-BAFE-8AFE5368DF37}"/>
              </c:ext>
            </c:extLst>
          </c:dPt>
          <c:cat>
            <c:strRef>
              <c:f>Pivottables!$AL$5:$AL$6</c:f>
              <c:strCache>
                <c:ptCount val="2"/>
                <c:pt idx="0">
                  <c:v>Wages</c:v>
                </c:pt>
                <c:pt idx="1">
                  <c:v>Salaries</c:v>
                </c:pt>
              </c:strCache>
            </c:strRef>
          </c:cat>
          <c:val>
            <c:numRef>
              <c:f>Pivottables!$AM$5:$AM$6</c:f>
              <c:numCache>
                <c:formatCode>General</c:formatCode>
                <c:ptCount val="2"/>
                <c:pt idx="0">
                  <c:v>800</c:v>
                </c:pt>
                <c:pt idx="1">
                  <c:v>800</c:v>
                </c:pt>
              </c:numCache>
            </c:numRef>
          </c:val>
          <c:extLst>
            <c:ext xmlns:c16="http://schemas.microsoft.com/office/drawing/2014/chart" uri="{C3380CC4-5D6E-409C-BE32-E72D297353CC}">
              <c16:uniqueId val="{00000004-6991-CD42-BAFE-8AFE5368DF37}"/>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Dashboard.xlsx]Pivottables!PivotTable13M</c:name>
    <c:fmtId val="22"/>
  </c:pivotSource>
  <c:chart>
    <c:autoTitleDeleted val="1"/>
    <c:pivotFmts>
      <c:pivotFmt>
        <c:idx val="0"/>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6FE3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Pivottables!$BW$4</c:f>
              <c:strCache>
                <c:ptCount val="1"/>
                <c:pt idx="0">
                  <c:v>Total</c:v>
                </c:pt>
              </c:strCache>
            </c:strRef>
          </c:tx>
          <c:spPr>
            <a:ln w="12700" cap="rnd">
              <a:solidFill>
                <a:srgbClr val="6FE3B1"/>
              </a:solidFill>
              <a:round/>
            </a:ln>
            <a:effectLst/>
          </c:spPr>
          <c:marker>
            <c:symbol val="none"/>
          </c:marker>
          <c:cat>
            <c:strRef>
              <c:f>Pivottables!$BV$5:$BV$13</c:f>
              <c:strCache>
                <c:ptCount val="8"/>
                <c:pt idx="0">
                  <c:v>Jan</c:v>
                </c:pt>
                <c:pt idx="1">
                  <c:v>Mar</c:v>
                </c:pt>
                <c:pt idx="2">
                  <c:v>May</c:v>
                </c:pt>
                <c:pt idx="3">
                  <c:v>Jul</c:v>
                </c:pt>
                <c:pt idx="4">
                  <c:v>Aug</c:v>
                </c:pt>
                <c:pt idx="5">
                  <c:v>Sep</c:v>
                </c:pt>
                <c:pt idx="6">
                  <c:v>Oct</c:v>
                </c:pt>
                <c:pt idx="7">
                  <c:v>Nov</c:v>
                </c:pt>
              </c:strCache>
            </c:strRef>
          </c:cat>
          <c:val>
            <c:numRef>
              <c:f>Pivottables!$BW$5:$BW$13</c:f>
              <c:numCache>
                <c:formatCode>_(* #,##0_);_(* \(#,##0\);_(* "-"??_);_(@_)</c:formatCode>
                <c:ptCount val="8"/>
                <c:pt idx="0">
                  <c:v>800</c:v>
                </c:pt>
                <c:pt idx="1">
                  <c:v>1800</c:v>
                </c:pt>
                <c:pt idx="2">
                  <c:v>600</c:v>
                </c:pt>
                <c:pt idx="3">
                  <c:v>800</c:v>
                </c:pt>
                <c:pt idx="4">
                  <c:v>400</c:v>
                </c:pt>
                <c:pt idx="5">
                  <c:v>400</c:v>
                </c:pt>
                <c:pt idx="6">
                  <c:v>400</c:v>
                </c:pt>
                <c:pt idx="7">
                  <c:v>400</c:v>
                </c:pt>
              </c:numCache>
            </c:numRef>
          </c:val>
          <c:smooth val="0"/>
          <c:extLst>
            <c:ext xmlns:c16="http://schemas.microsoft.com/office/drawing/2014/chart" uri="{C3380CC4-5D6E-409C-BE32-E72D297353CC}">
              <c16:uniqueId val="{00000000-A147-9D42-9B7D-213FD655D021}"/>
            </c:ext>
          </c:extLst>
        </c:ser>
        <c:dLbls>
          <c:showLegendKey val="0"/>
          <c:showVal val="0"/>
          <c:showCatName val="0"/>
          <c:showSerName val="0"/>
          <c:showPercent val="0"/>
          <c:showBubbleSize val="0"/>
        </c:dLbls>
        <c:smooth val="0"/>
        <c:axId val="235735600"/>
        <c:axId val="1943074191"/>
      </c:lineChart>
      <c:catAx>
        <c:axId val="235735600"/>
        <c:scaling>
          <c:orientation val="minMax"/>
        </c:scaling>
        <c:delete val="1"/>
        <c:axPos val="b"/>
        <c:numFmt formatCode="General" sourceLinked="1"/>
        <c:majorTickMark val="none"/>
        <c:minorTickMark val="none"/>
        <c:tickLblPos val="nextTo"/>
        <c:crossAx val="1943074191"/>
        <c:crosses val="autoZero"/>
        <c:auto val="1"/>
        <c:lblAlgn val="ctr"/>
        <c:lblOffset val="100"/>
        <c:noMultiLvlLbl val="0"/>
      </c:catAx>
      <c:valAx>
        <c:axId val="1943074191"/>
        <c:scaling>
          <c:orientation val="minMax"/>
        </c:scaling>
        <c:delete val="1"/>
        <c:axPos val="l"/>
        <c:numFmt formatCode="_(* #,##0_);_(* \(#,##0\);_(* &quot;-&quot;??_);_(@_)" sourceLinked="1"/>
        <c:majorTickMark val="none"/>
        <c:minorTickMark val="none"/>
        <c:tickLblPos val="nextTo"/>
        <c:crossAx val="2357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Dashboard.xlsx]Pivottables!PivotTable14M</c:name>
    <c:fmtId val="22"/>
  </c:pivotSource>
  <c:chart>
    <c:autoTitleDeleted val="1"/>
    <c:pivotFmts>
      <c:pivotFmt>
        <c:idx val="0"/>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ECCD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6FE3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Pivottables!$CA$4</c:f>
              <c:strCache>
                <c:ptCount val="1"/>
                <c:pt idx="0">
                  <c:v>Total</c:v>
                </c:pt>
              </c:strCache>
            </c:strRef>
          </c:tx>
          <c:spPr>
            <a:ln w="12700" cap="rnd">
              <a:solidFill>
                <a:srgbClr val="6FE3B1"/>
              </a:solidFill>
              <a:round/>
            </a:ln>
            <a:effectLst/>
          </c:spPr>
          <c:marker>
            <c:symbol val="none"/>
          </c:marker>
          <c:cat>
            <c:strRef>
              <c:f>Pivottables!$BZ$5:$BZ$13</c:f>
              <c:strCache>
                <c:ptCount val="8"/>
                <c:pt idx="0">
                  <c:v>Jan</c:v>
                </c:pt>
                <c:pt idx="1">
                  <c:v>Mar</c:v>
                </c:pt>
                <c:pt idx="2">
                  <c:v>May</c:v>
                </c:pt>
                <c:pt idx="3">
                  <c:v>Jul</c:v>
                </c:pt>
                <c:pt idx="4">
                  <c:v>Aug</c:v>
                </c:pt>
                <c:pt idx="5">
                  <c:v>Sep</c:v>
                </c:pt>
                <c:pt idx="6">
                  <c:v>Oct</c:v>
                </c:pt>
                <c:pt idx="7">
                  <c:v>Nov</c:v>
                </c:pt>
              </c:strCache>
            </c:strRef>
          </c:cat>
          <c:val>
            <c:numRef>
              <c:f>Pivottables!$CA$5:$CA$13</c:f>
              <c:numCache>
                <c:formatCode>_(* #,##0_);_(* \(#,##0\);_(* "-"??_);_(@_)</c:formatCode>
                <c:ptCount val="8"/>
                <c:pt idx="0">
                  <c:v>800</c:v>
                </c:pt>
                <c:pt idx="1">
                  <c:v>300</c:v>
                </c:pt>
                <c:pt idx="2">
                  <c:v>100</c:v>
                </c:pt>
                <c:pt idx="3">
                  <c:v>300</c:v>
                </c:pt>
                <c:pt idx="4">
                  <c:v>100</c:v>
                </c:pt>
                <c:pt idx="5">
                  <c:v>100</c:v>
                </c:pt>
                <c:pt idx="6">
                  <c:v>400</c:v>
                </c:pt>
                <c:pt idx="7">
                  <c:v>400</c:v>
                </c:pt>
              </c:numCache>
            </c:numRef>
          </c:val>
          <c:smooth val="0"/>
          <c:extLst>
            <c:ext xmlns:c16="http://schemas.microsoft.com/office/drawing/2014/chart" uri="{C3380CC4-5D6E-409C-BE32-E72D297353CC}">
              <c16:uniqueId val="{00000000-50E3-EB4B-98BB-52316695748B}"/>
            </c:ext>
          </c:extLst>
        </c:ser>
        <c:dLbls>
          <c:showLegendKey val="0"/>
          <c:showVal val="0"/>
          <c:showCatName val="0"/>
          <c:showSerName val="0"/>
          <c:showPercent val="0"/>
          <c:showBubbleSize val="0"/>
        </c:dLbls>
        <c:smooth val="0"/>
        <c:axId val="1931335727"/>
        <c:axId val="1931414687"/>
      </c:lineChart>
      <c:catAx>
        <c:axId val="1931335727"/>
        <c:scaling>
          <c:orientation val="minMax"/>
        </c:scaling>
        <c:delete val="1"/>
        <c:axPos val="b"/>
        <c:numFmt formatCode="General" sourceLinked="1"/>
        <c:majorTickMark val="none"/>
        <c:minorTickMark val="none"/>
        <c:tickLblPos val="nextTo"/>
        <c:crossAx val="1931414687"/>
        <c:crosses val="autoZero"/>
        <c:auto val="1"/>
        <c:lblAlgn val="ctr"/>
        <c:lblOffset val="100"/>
        <c:noMultiLvlLbl val="0"/>
      </c:catAx>
      <c:valAx>
        <c:axId val="1931414687"/>
        <c:scaling>
          <c:orientation val="minMax"/>
        </c:scaling>
        <c:delete val="1"/>
        <c:axPos val="l"/>
        <c:numFmt formatCode="_(* #,##0_);_(* \(#,##0\);_(* &quot;-&quot;??_);_(@_)" sourceLinked="1"/>
        <c:majorTickMark val="none"/>
        <c:minorTickMark val="none"/>
        <c:tickLblPos val="nextTo"/>
        <c:crossAx val="193133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[7216 Logistics Transportation Management Dashboard.xlsx]Pivottables!PivotTable11M</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E3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69892473118281E-2"/>
          <c:y val="0.31501340482573725"/>
          <c:w val="0.94086021505376349"/>
          <c:h val="0.52004021447721183"/>
        </c:manualLayout>
      </c:layout>
      <c:barChart>
        <c:barDir val="col"/>
        <c:grouping val="clustered"/>
        <c:varyColors val="0"/>
        <c:ser>
          <c:idx val="0"/>
          <c:order val="0"/>
          <c:tx>
            <c:strRef>
              <c:f>Pivottables!$AQ$4</c:f>
              <c:strCache>
                <c:ptCount val="1"/>
                <c:pt idx="0">
                  <c:v>Total</c:v>
                </c:pt>
              </c:strCache>
            </c:strRef>
          </c:tx>
          <c:spPr>
            <a:solidFill>
              <a:srgbClr val="6FE3B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Pivottables!$AP$5:$AP$13</c:f>
              <c:strCache>
                <c:ptCount val="8"/>
                <c:pt idx="0">
                  <c:v>Jan</c:v>
                </c:pt>
                <c:pt idx="1">
                  <c:v>Mar</c:v>
                </c:pt>
                <c:pt idx="2">
                  <c:v>May</c:v>
                </c:pt>
                <c:pt idx="3">
                  <c:v>Jul</c:v>
                </c:pt>
                <c:pt idx="4">
                  <c:v>Aug</c:v>
                </c:pt>
                <c:pt idx="5">
                  <c:v>Sep</c:v>
                </c:pt>
                <c:pt idx="6">
                  <c:v>Oct</c:v>
                </c:pt>
                <c:pt idx="7">
                  <c:v>Nov</c:v>
                </c:pt>
              </c:strCache>
            </c:strRef>
          </c:cat>
          <c:val>
            <c:numRef>
              <c:f>Pivottables!$AQ$5:$AQ$13</c:f>
              <c:numCache>
                <c:formatCode>_(* #,##0_);_(* \(#,##0\);_(* "-"??_);_(@_)</c:formatCode>
                <c:ptCount val="8"/>
                <c:pt idx="0">
                  <c:v>3200</c:v>
                </c:pt>
                <c:pt idx="1">
                  <c:v>3500</c:v>
                </c:pt>
                <c:pt idx="2">
                  <c:v>1400</c:v>
                </c:pt>
                <c:pt idx="3">
                  <c:v>2200</c:v>
                </c:pt>
                <c:pt idx="4">
                  <c:v>500</c:v>
                </c:pt>
                <c:pt idx="5">
                  <c:v>1000</c:v>
                </c:pt>
                <c:pt idx="6">
                  <c:v>800</c:v>
                </c:pt>
                <c:pt idx="7">
                  <c:v>1600</c:v>
                </c:pt>
              </c:numCache>
            </c:numRef>
          </c:val>
          <c:extLst>
            <c:ext xmlns:c16="http://schemas.microsoft.com/office/drawing/2014/chart" uri="{C3380CC4-5D6E-409C-BE32-E72D297353CC}">
              <c16:uniqueId val="{00000000-634A-634C-925B-24646194CCE8}"/>
            </c:ext>
          </c:extLst>
        </c:ser>
        <c:dLbls>
          <c:showLegendKey val="0"/>
          <c:showVal val="0"/>
          <c:showCatName val="0"/>
          <c:showSerName val="0"/>
          <c:showPercent val="0"/>
          <c:showBubbleSize val="0"/>
        </c:dLbls>
        <c:gapWidth val="80"/>
        <c:overlap val="-27"/>
        <c:axId val="881452720"/>
        <c:axId val="858595664"/>
      </c:barChart>
      <c:catAx>
        <c:axId val="881452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858595664"/>
        <c:crosses val="autoZero"/>
        <c:auto val="1"/>
        <c:lblAlgn val="ctr"/>
        <c:lblOffset val="100"/>
        <c:noMultiLvlLbl val="0"/>
      </c:catAx>
      <c:valAx>
        <c:axId val="858595664"/>
        <c:scaling>
          <c:orientation val="minMax"/>
        </c:scaling>
        <c:delete val="1"/>
        <c:axPos val="l"/>
        <c:numFmt formatCode="_(* #,##0_);_(* \(#,##0\);_(* &quot;-&quot;??_);_(@_)" sourceLinked="1"/>
        <c:majorTickMark val="none"/>
        <c:minorTickMark val="none"/>
        <c:tickLblPos val="nextTo"/>
        <c:crossAx val="88145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svg"/><Relationship Id="rId18" Type="http://schemas.openxmlformats.org/officeDocument/2006/relationships/chart" Target="../charts/chart9.xml"/><Relationship Id="rId26" Type="http://schemas.openxmlformats.org/officeDocument/2006/relationships/image" Target="../media/image14.png"/><Relationship Id="rId3" Type="http://schemas.openxmlformats.org/officeDocument/2006/relationships/hyperlink" Target="#Dashboard!A1"/><Relationship Id="rId21" Type="http://schemas.openxmlformats.org/officeDocument/2006/relationships/image" Target="../media/image10.png"/><Relationship Id="rId7" Type="http://schemas.openxmlformats.org/officeDocument/2006/relationships/chart" Target="../charts/chart4.xml"/><Relationship Id="rId12" Type="http://schemas.openxmlformats.org/officeDocument/2006/relationships/image" Target="../media/image5.png"/><Relationship Id="rId17" Type="http://schemas.openxmlformats.org/officeDocument/2006/relationships/hyperlink" Target="#Dataset!A1"/><Relationship Id="rId25" Type="http://schemas.microsoft.com/office/2007/relationships/hdphoto" Target="../media/hdphoto1.wdp"/><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9.sv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image" Target="../media/image4.svg"/><Relationship Id="rId24" Type="http://schemas.openxmlformats.org/officeDocument/2006/relationships/image" Target="../media/image13.png"/><Relationship Id="rId5" Type="http://schemas.openxmlformats.org/officeDocument/2006/relationships/image" Target="../media/image2.svg"/><Relationship Id="rId15" Type="http://schemas.openxmlformats.org/officeDocument/2006/relationships/chart" Target="../charts/chart8.xml"/><Relationship Id="rId23" Type="http://schemas.openxmlformats.org/officeDocument/2006/relationships/image" Target="../media/image12.svg"/><Relationship Id="rId10" Type="http://schemas.openxmlformats.org/officeDocument/2006/relationships/image" Target="../media/image3.png"/><Relationship Id="rId19" Type="http://schemas.openxmlformats.org/officeDocument/2006/relationships/image" Target="../media/image8.png"/><Relationship Id="rId4" Type="http://schemas.openxmlformats.org/officeDocument/2006/relationships/image" Target="../media/image1.png"/><Relationship Id="rId9" Type="http://schemas.openxmlformats.org/officeDocument/2006/relationships/chart" Target="../charts/chart6.xml"/><Relationship Id="rId14" Type="http://schemas.openxmlformats.org/officeDocument/2006/relationships/chart" Target="../charts/chart7.xml"/><Relationship Id="rId22" Type="http://schemas.openxmlformats.org/officeDocument/2006/relationships/image" Target="../media/image11.png"/><Relationship Id="rId27" Type="http://schemas.microsoft.com/office/2007/relationships/hdphoto" Target="../media/hdphoto2.wdp"/></Relationships>
</file>

<file path=xl/drawings/_rels/drawing3.x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210</xdr:colOff>
      <xdr:row>0</xdr:row>
      <xdr:rowOff>0</xdr:rowOff>
    </xdr:from>
    <xdr:to>
      <xdr:col>23</xdr:col>
      <xdr:colOff>736807</xdr:colOff>
      <xdr:row>50</xdr:row>
      <xdr:rowOff>177797</xdr:rowOff>
    </xdr:to>
    <xdr:grpSp>
      <xdr:nvGrpSpPr>
        <xdr:cNvPr id="2" name="Group 1">
          <a:extLst>
            <a:ext uri="{FF2B5EF4-FFF2-40B4-BE49-F238E27FC236}">
              <a16:creationId xmlns:a16="http://schemas.microsoft.com/office/drawing/2014/main" id="{0594CFB2-AA3D-4D5C-210F-6248BEDD0CE4}"/>
            </a:ext>
          </a:extLst>
        </xdr:cNvPr>
        <xdr:cNvGrpSpPr/>
      </xdr:nvGrpSpPr>
      <xdr:grpSpPr>
        <a:xfrm>
          <a:off x="210" y="0"/>
          <a:ext cx="21073253" cy="12807010"/>
          <a:chOff x="12701" y="1"/>
          <a:chExt cx="22415497" cy="13017497"/>
        </a:xfrm>
        <a:solidFill>
          <a:schemeClr val="bg2"/>
        </a:solidFill>
      </xdr:grpSpPr>
      <xdr:grpSp>
        <xdr:nvGrpSpPr>
          <xdr:cNvPr id="10" name="Group 9">
            <a:extLst>
              <a:ext uri="{FF2B5EF4-FFF2-40B4-BE49-F238E27FC236}">
                <a16:creationId xmlns:a16="http://schemas.microsoft.com/office/drawing/2014/main" id="{E7F1F4AC-480F-A6CD-A807-1918F65B13ED}"/>
              </a:ext>
            </a:extLst>
          </xdr:cNvPr>
          <xdr:cNvGrpSpPr/>
        </xdr:nvGrpSpPr>
        <xdr:grpSpPr>
          <a:xfrm>
            <a:off x="12701" y="1"/>
            <a:ext cx="22415497" cy="13017497"/>
            <a:chOff x="12701" y="1"/>
            <a:chExt cx="22415497" cy="13017497"/>
          </a:xfrm>
          <a:grpFill/>
        </xdr:grpSpPr>
        <xdr:sp macro="" textlink="">
          <xdr:nvSpPr>
            <xdr:cNvPr id="8" name="L-Shape 7">
              <a:extLst>
                <a:ext uri="{FF2B5EF4-FFF2-40B4-BE49-F238E27FC236}">
                  <a16:creationId xmlns:a16="http://schemas.microsoft.com/office/drawing/2014/main" id="{A66CAF37-DAE8-1EBE-31DD-C37086EE33FC}"/>
                </a:ext>
              </a:extLst>
            </xdr:cNvPr>
            <xdr:cNvSpPr/>
          </xdr:nvSpPr>
          <xdr:spPr>
            <a:xfrm rot="16200000" flipH="1">
              <a:off x="4711701" y="-4698999"/>
              <a:ext cx="13017497" cy="22415497"/>
            </a:xfrm>
            <a:prstGeom prst="corner">
              <a:avLst>
                <a:gd name="adj1" fmla="val 19854"/>
                <a:gd name="adj2" fmla="val 33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Plaque 6">
              <a:extLst>
                <a:ext uri="{FF2B5EF4-FFF2-40B4-BE49-F238E27FC236}">
                  <a16:creationId xmlns:a16="http://schemas.microsoft.com/office/drawing/2014/main" id="{C54AD1B3-9A1C-181F-8C79-46B4EA7BE1D4}"/>
                </a:ext>
              </a:extLst>
            </xdr:cNvPr>
            <xdr:cNvSpPr/>
          </xdr:nvSpPr>
          <xdr:spPr>
            <a:xfrm>
              <a:off x="19325664" y="88900"/>
              <a:ext cx="746841" cy="685800"/>
            </a:xfrm>
            <a:prstGeom prst="plaque">
              <a:avLst>
                <a:gd name="adj" fmla="val 5000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Plaque 4">
              <a:extLst>
                <a:ext uri="{FF2B5EF4-FFF2-40B4-BE49-F238E27FC236}">
                  <a16:creationId xmlns:a16="http://schemas.microsoft.com/office/drawing/2014/main" id="{E675D8A4-3FB8-342D-5E71-12F36A66E87F}"/>
                </a:ext>
              </a:extLst>
            </xdr:cNvPr>
            <xdr:cNvSpPr/>
          </xdr:nvSpPr>
          <xdr:spPr>
            <a:xfrm>
              <a:off x="226575" y="88900"/>
              <a:ext cx="744807" cy="685800"/>
            </a:xfrm>
            <a:prstGeom prst="plaque">
              <a:avLst>
                <a:gd name="adj" fmla="val 5000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0B21599F-4FD0-8952-BCBE-54E89DE92FF5}"/>
              </a:ext>
            </a:extLst>
          </xdr:cNvPr>
          <xdr:cNvSpPr txBox="1"/>
        </xdr:nvSpPr>
        <xdr:spPr>
          <a:xfrm>
            <a:off x="60823" y="114300"/>
            <a:ext cx="1488578" cy="2921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Back to</a:t>
            </a:r>
            <a:r>
              <a:rPr lang="en-US" sz="1100" baseline="0">
                <a:solidFill>
                  <a:schemeClr val="bg1"/>
                </a:solidFill>
              </a:rPr>
              <a:t> Dashboard</a:t>
            </a:r>
            <a:endParaRPr lang="en-US" sz="11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12697</xdr:rowOff>
    </xdr:from>
    <xdr:to>
      <xdr:col>20</xdr:col>
      <xdr:colOff>634998</xdr:colOff>
      <xdr:row>46</xdr:row>
      <xdr:rowOff>203198</xdr:rowOff>
    </xdr:to>
    <xdr:grpSp>
      <xdr:nvGrpSpPr>
        <xdr:cNvPr id="26" name="Group 25">
          <a:extLst>
            <a:ext uri="{FF2B5EF4-FFF2-40B4-BE49-F238E27FC236}">
              <a16:creationId xmlns:a16="http://schemas.microsoft.com/office/drawing/2014/main" id="{F010200C-6C0C-0626-91AD-936EF2A3C8BF}"/>
            </a:ext>
          </a:extLst>
        </xdr:cNvPr>
        <xdr:cNvGrpSpPr/>
      </xdr:nvGrpSpPr>
      <xdr:grpSpPr>
        <a:xfrm>
          <a:off x="12699" y="12697"/>
          <a:ext cx="17111479" cy="9376848"/>
          <a:chOff x="26924001" y="2515764"/>
          <a:chExt cx="9563100" cy="5897648"/>
        </a:xfrm>
      </xdr:grpSpPr>
      <xdr:grpSp>
        <xdr:nvGrpSpPr>
          <xdr:cNvPr id="24" name="Group 23">
            <a:extLst>
              <a:ext uri="{FF2B5EF4-FFF2-40B4-BE49-F238E27FC236}">
                <a16:creationId xmlns:a16="http://schemas.microsoft.com/office/drawing/2014/main" id="{48A50A31-BB5D-8311-44CA-FE62D7182A4F}"/>
              </a:ext>
            </a:extLst>
          </xdr:cNvPr>
          <xdr:cNvGrpSpPr/>
        </xdr:nvGrpSpPr>
        <xdr:grpSpPr>
          <a:xfrm>
            <a:off x="26924001" y="2515764"/>
            <a:ext cx="9563100" cy="5897648"/>
            <a:chOff x="26924000" y="2515764"/>
            <a:chExt cx="9563100" cy="5897648"/>
          </a:xfrm>
        </xdr:grpSpPr>
        <xdr:sp macro="" textlink="">
          <xdr:nvSpPr>
            <xdr:cNvPr id="21" name="Rectangle 20">
              <a:extLst>
                <a:ext uri="{FF2B5EF4-FFF2-40B4-BE49-F238E27FC236}">
                  <a16:creationId xmlns:a16="http://schemas.microsoft.com/office/drawing/2014/main" id="{1165008A-BE39-1541-B271-1227A2892950}"/>
                </a:ext>
              </a:extLst>
            </xdr:cNvPr>
            <xdr:cNvSpPr/>
          </xdr:nvSpPr>
          <xdr:spPr>
            <a:xfrm flipH="1">
              <a:off x="26924000" y="2515764"/>
              <a:ext cx="9563100" cy="5897648"/>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19" name="Rounded Rectangle 18">
              <a:extLst>
                <a:ext uri="{FF2B5EF4-FFF2-40B4-BE49-F238E27FC236}">
                  <a16:creationId xmlns:a16="http://schemas.microsoft.com/office/drawing/2014/main" id="{0092FB24-0D6C-6639-7556-C97AB638480B}"/>
                </a:ext>
              </a:extLst>
            </xdr:cNvPr>
            <xdr:cNvSpPr/>
          </xdr:nvSpPr>
          <xdr:spPr>
            <a:xfrm>
              <a:off x="26980712" y="2590800"/>
              <a:ext cx="9417487" cy="5676900"/>
            </a:xfrm>
            <a:prstGeom prst="roundRect">
              <a:avLst>
                <a:gd name="adj" fmla="val 4572"/>
              </a:avLst>
            </a:prstGeom>
            <a:solidFill>
              <a:schemeClr val="bg1">
                <a:lumMod val="65000"/>
                <a:alpha val="79832"/>
              </a:schemeClr>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20" name="Round Same Side Corner Rectangle 19">
              <a:extLst>
                <a:ext uri="{FF2B5EF4-FFF2-40B4-BE49-F238E27FC236}">
                  <a16:creationId xmlns:a16="http://schemas.microsoft.com/office/drawing/2014/main" id="{6D0DFB71-23E2-694D-BB0F-A169E856F806}"/>
                </a:ext>
              </a:extLst>
            </xdr:cNvPr>
            <xdr:cNvSpPr/>
          </xdr:nvSpPr>
          <xdr:spPr>
            <a:xfrm rot="16200000" flipH="1">
              <a:off x="27480145" y="2164912"/>
              <a:ext cx="5588000" cy="6515976"/>
            </a:xfrm>
            <a:prstGeom prst="round2SameRect">
              <a:avLst>
                <a:gd name="adj1" fmla="val 3419"/>
                <a:gd name="adj2" fmla="val 0"/>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23" name="Round Same Side Corner Rectangle 22">
              <a:extLst>
                <a:ext uri="{FF2B5EF4-FFF2-40B4-BE49-F238E27FC236}">
                  <a16:creationId xmlns:a16="http://schemas.microsoft.com/office/drawing/2014/main" id="{6E9AAA05-E7BB-2B4C-466D-A4344622E3FE}"/>
                </a:ext>
              </a:extLst>
            </xdr:cNvPr>
            <xdr:cNvSpPr/>
          </xdr:nvSpPr>
          <xdr:spPr>
            <a:xfrm rot="5400000" flipH="1">
              <a:off x="31926906" y="3786360"/>
              <a:ext cx="5588000" cy="3273079"/>
            </a:xfrm>
            <a:prstGeom prst="round2SameRect">
              <a:avLst>
                <a:gd name="adj1" fmla="val 7089"/>
                <a:gd name="adj2" fmla="val 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25" name="Rectangle 24">
              <a:extLst>
                <a:ext uri="{FF2B5EF4-FFF2-40B4-BE49-F238E27FC236}">
                  <a16:creationId xmlns:a16="http://schemas.microsoft.com/office/drawing/2014/main" id="{B4633123-3740-26F4-06AF-5102220E7F42}"/>
                </a:ext>
              </a:extLst>
            </xdr:cNvPr>
            <xdr:cNvSpPr/>
          </xdr:nvSpPr>
          <xdr:spPr>
            <a:xfrm rot="5400000" flipH="1">
              <a:off x="31433246" y="2146222"/>
              <a:ext cx="1182621" cy="214797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pSp>
      <xdr:sp macro="" textlink="">
        <xdr:nvSpPr>
          <xdr:cNvPr id="22" name="Rectangle 21">
            <a:extLst>
              <a:ext uri="{FF2B5EF4-FFF2-40B4-BE49-F238E27FC236}">
                <a16:creationId xmlns:a16="http://schemas.microsoft.com/office/drawing/2014/main" id="{9D24B118-6687-4B49-9E03-D60CFE724362}"/>
              </a:ext>
            </a:extLst>
          </xdr:cNvPr>
          <xdr:cNvSpPr/>
        </xdr:nvSpPr>
        <xdr:spPr>
          <a:xfrm>
            <a:off x="28486100" y="3803667"/>
            <a:ext cx="5067300" cy="4185680"/>
          </a:xfrm>
          <a:prstGeom prst="rect">
            <a:avLst/>
          </a:prstGeom>
          <a:solidFill>
            <a:schemeClr val="tx1"/>
          </a:solidFill>
          <a:ln>
            <a:noFill/>
          </a:ln>
          <a:effectLst>
            <a:outerShdw blurRad="621407" dist="243766" dir="8100000" sx="102000" sy="102000" algn="tr" rotWithShape="0">
              <a:prstClr val="black">
                <a:alpha val="34092"/>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13</xdr:col>
      <xdr:colOff>393700</xdr:colOff>
      <xdr:row>27</xdr:row>
      <xdr:rowOff>190500</xdr:rowOff>
    </xdr:from>
    <xdr:to>
      <xdr:col>20</xdr:col>
      <xdr:colOff>190500</xdr:colOff>
      <xdr:row>44</xdr:row>
      <xdr:rowOff>177800</xdr:rowOff>
    </xdr:to>
    <xdr:sp macro="" textlink="">
      <xdr:nvSpPr>
        <xdr:cNvPr id="228" name="Rectangle 227">
          <a:extLst>
            <a:ext uri="{FF2B5EF4-FFF2-40B4-BE49-F238E27FC236}">
              <a16:creationId xmlns:a16="http://schemas.microsoft.com/office/drawing/2014/main" id="{DC448235-B69C-5F26-3C9C-C4C82FCB1F18}"/>
            </a:ext>
          </a:extLst>
        </xdr:cNvPr>
        <xdr:cNvSpPr/>
      </xdr:nvSpPr>
      <xdr:spPr>
        <a:xfrm>
          <a:off x="11125200" y="5676900"/>
          <a:ext cx="5575300" cy="3441700"/>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13</xdr:col>
      <xdr:colOff>393700</xdr:colOff>
      <xdr:row>20</xdr:row>
      <xdr:rowOff>139700</xdr:rowOff>
    </xdr:from>
    <xdr:to>
      <xdr:col>16</xdr:col>
      <xdr:colOff>762000</xdr:colOff>
      <xdr:row>27</xdr:row>
      <xdr:rowOff>76200</xdr:rowOff>
    </xdr:to>
    <xdr:sp macro="" textlink="">
      <xdr:nvSpPr>
        <xdr:cNvPr id="229" name="Rectangle 228">
          <a:extLst>
            <a:ext uri="{FF2B5EF4-FFF2-40B4-BE49-F238E27FC236}">
              <a16:creationId xmlns:a16="http://schemas.microsoft.com/office/drawing/2014/main" id="{69BA3F55-8323-3945-9186-A1F64F7984E5}"/>
            </a:ext>
          </a:extLst>
        </xdr:cNvPr>
        <xdr:cNvSpPr/>
      </xdr:nvSpPr>
      <xdr:spPr>
        <a:xfrm>
          <a:off x="11125200" y="4203700"/>
          <a:ext cx="2844800" cy="1358900"/>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3</xdr:col>
      <xdr:colOff>457200</xdr:colOff>
      <xdr:row>32</xdr:row>
      <xdr:rowOff>101600</xdr:rowOff>
    </xdr:from>
    <xdr:to>
      <xdr:col>13</xdr:col>
      <xdr:colOff>266700</xdr:colOff>
      <xdr:row>42</xdr:row>
      <xdr:rowOff>190500</xdr:rowOff>
    </xdr:to>
    <xdr:sp macro="" textlink="">
      <xdr:nvSpPr>
        <xdr:cNvPr id="254" name="Rectangle 253">
          <a:extLst>
            <a:ext uri="{FF2B5EF4-FFF2-40B4-BE49-F238E27FC236}">
              <a16:creationId xmlns:a16="http://schemas.microsoft.com/office/drawing/2014/main" id="{9AFA6CD4-0261-167C-CEBB-93ED3FAC4CCB}"/>
            </a:ext>
          </a:extLst>
        </xdr:cNvPr>
        <xdr:cNvSpPr/>
      </xdr:nvSpPr>
      <xdr:spPr>
        <a:xfrm>
          <a:off x="2933700" y="6604000"/>
          <a:ext cx="8064500" cy="2120900"/>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9</xdr:col>
      <xdr:colOff>749300</xdr:colOff>
      <xdr:row>20</xdr:row>
      <xdr:rowOff>139700</xdr:rowOff>
    </xdr:from>
    <xdr:to>
      <xdr:col>13</xdr:col>
      <xdr:colOff>266700</xdr:colOff>
      <xdr:row>31</xdr:row>
      <xdr:rowOff>181356</xdr:rowOff>
    </xdr:to>
    <xdr:sp macro="" textlink="">
      <xdr:nvSpPr>
        <xdr:cNvPr id="257" name="Rectangle 256">
          <a:extLst>
            <a:ext uri="{FF2B5EF4-FFF2-40B4-BE49-F238E27FC236}">
              <a16:creationId xmlns:a16="http://schemas.microsoft.com/office/drawing/2014/main" id="{3352DF07-F102-47BD-DD74-04916EB73CF8}"/>
            </a:ext>
          </a:extLst>
        </xdr:cNvPr>
        <xdr:cNvSpPr/>
      </xdr:nvSpPr>
      <xdr:spPr>
        <a:xfrm>
          <a:off x="8178800" y="4203700"/>
          <a:ext cx="2819400" cy="2276856"/>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11</xdr:col>
      <xdr:colOff>711200</xdr:colOff>
      <xdr:row>10</xdr:row>
      <xdr:rowOff>12700</xdr:rowOff>
    </xdr:from>
    <xdr:to>
      <xdr:col>16</xdr:col>
      <xdr:colOff>50800</xdr:colOff>
      <xdr:row>20</xdr:row>
      <xdr:rowOff>38100</xdr:rowOff>
    </xdr:to>
    <xdr:sp macro="" textlink="">
      <xdr:nvSpPr>
        <xdr:cNvPr id="258" name="Rectangle 257">
          <a:extLst>
            <a:ext uri="{FF2B5EF4-FFF2-40B4-BE49-F238E27FC236}">
              <a16:creationId xmlns:a16="http://schemas.microsoft.com/office/drawing/2014/main" id="{91AC47F7-44D5-8395-B156-E4325050AC20}"/>
            </a:ext>
          </a:extLst>
        </xdr:cNvPr>
        <xdr:cNvSpPr/>
      </xdr:nvSpPr>
      <xdr:spPr>
        <a:xfrm>
          <a:off x="9791700" y="2044700"/>
          <a:ext cx="3467100" cy="2057400"/>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1</xdr:col>
      <xdr:colOff>38100</xdr:colOff>
      <xdr:row>2</xdr:row>
      <xdr:rowOff>180340</xdr:rowOff>
    </xdr:from>
    <xdr:to>
      <xdr:col>3</xdr:col>
      <xdr:colOff>431800</xdr:colOff>
      <xdr:row>5</xdr:row>
      <xdr:rowOff>25400</xdr:rowOff>
    </xdr:to>
    <xdr:sp macro="" textlink="">
      <xdr:nvSpPr>
        <xdr:cNvPr id="35" name="TextBox 34">
          <a:extLst>
            <a:ext uri="{FF2B5EF4-FFF2-40B4-BE49-F238E27FC236}">
              <a16:creationId xmlns:a16="http://schemas.microsoft.com/office/drawing/2014/main" id="{D60E7B58-BFA2-591C-B71B-236536382DCD}"/>
            </a:ext>
          </a:extLst>
        </xdr:cNvPr>
        <xdr:cNvSpPr txBox="1"/>
      </xdr:nvSpPr>
      <xdr:spPr>
        <a:xfrm>
          <a:off x="863600" y="586740"/>
          <a:ext cx="2044700" cy="454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200" b="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78776</xdr:colOff>
      <xdr:row>3</xdr:row>
      <xdr:rowOff>46935</xdr:rowOff>
    </xdr:from>
    <xdr:to>
      <xdr:col>6</xdr:col>
      <xdr:colOff>462659</xdr:colOff>
      <xdr:row>8</xdr:row>
      <xdr:rowOff>118718</xdr:rowOff>
    </xdr:to>
    <xdr:sp macro="" textlink="">
      <xdr:nvSpPr>
        <xdr:cNvPr id="36" name="TextBox 35">
          <a:extLst>
            <a:ext uri="{FF2B5EF4-FFF2-40B4-BE49-F238E27FC236}">
              <a16:creationId xmlns:a16="http://schemas.microsoft.com/office/drawing/2014/main" id="{E1E053DE-9322-F9DF-B695-7E5B84FB798C}"/>
            </a:ext>
          </a:extLst>
        </xdr:cNvPr>
        <xdr:cNvSpPr txBox="1"/>
      </xdr:nvSpPr>
      <xdr:spPr>
        <a:xfrm>
          <a:off x="1715665" y="639602"/>
          <a:ext cx="3657661" cy="105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rial" panose="020B0604020202020204" pitchFamily="34" charset="0"/>
              <a:cs typeface="Arial" panose="020B0604020202020204" pitchFamily="34" charset="0"/>
            </a:rPr>
            <a:t>An overview dashboard for fleet management with trip details.</a:t>
          </a:r>
        </a:p>
      </xdr:txBody>
    </xdr:sp>
    <xdr:clientData/>
  </xdr:twoCellAnchor>
  <xdr:twoCellAnchor editAs="absolute">
    <xdr:from>
      <xdr:col>1</xdr:col>
      <xdr:colOff>97536</xdr:colOff>
      <xdr:row>7</xdr:row>
      <xdr:rowOff>139700</xdr:rowOff>
    </xdr:from>
    <xdr:to>
      <xdr:col>8</xdr:col>
      <xdr:colOff>628396</xdr:colOff>
      <xdr:row>10</xdr:row>
      <xdr:rowOff>76200</xdr:rowOff>
    </xdr:to>
    <mc:AlternateContent xmlns:mc="http://schemas.openxmlformats.org/markup-compatibility/2006" xmlns:a14="http://schemas.microsoft.com/office/drawing/2010/main">
      <mc:Choice Requires="a14">
        <xdr:graphicFrame macro="">
          <xdr:nvGraphicFramePr>
            <xdr:cNvPr id="52" name="Month">
              <a:extLst>
                <a:ext uri="{FF2B5EF4-FFF2-40B4-BE49-F238E27FC236}">
                  <a16:creationId xmlns:a16="http://schemas.microsoft.com/office/drawing/2014/main" id="{85ED4911-3EDB-744B-95D4-95B432E206B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23036" y="1562100"/>
              <a:ext cx="6309360" cy="54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444500</xdr:colOff>
      <xdr:row>11</xdr:row>
      <xdr:rowOff>76200</xdr:rowOff>
    </xdr:from>
    <xdr:to>
      <xdr:col>6</xdr:col>
      <xdr:colOff>0</xdr:colOff>
      <xdr:row>25</xdr:row>
      <xdr:rowOff>139700</xdr:rowOff>
    </xdr:to>
    <mc:AlternateContent xmlns:mc="http://schemas.openxmlformats.org/markup-compatibility/2006" xmlns:a14="http://schemas.microsoft.com/office/drawing/2010/main">
      <mc:Choice Requires="a14">
        <xdr:graphicFrame macro="">
          <xdr:nvGraphicFramePr>
            <xdr:cNvPr id="53" name="Driver">
              <a:extLst>
                <a:ext uri="{FF2B5EF4-FFF2-40B4-BE49-F238E27FC236}">
                  <a16:creationId xmlns:a16="http://schemas.microsoft.com/office/drawing/2014/main" id="{F6752F05-28D5-774A-8A97-DF48D5DB96E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3746500" y="2311400"/>
              <a:ext cx="12065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12699</xdr:colOff>
      <xdr:row>20</xdr:row>
      <xdr:rowOff>154940</xdr:rowOff>
    </xdr:from>
    <xdr:to>
      <xdr:col>13</xdr:col>
      <xdr:colOff>38100</xdr:colOff>
      <xdr:row>31</xdr:row>
      <xdr:rowOff>66040</xdr:rowOff>
    </xdr:to>
    <xdr:grpSp>
      <xdr:nvGrpSpPr>
        <xdr:cNvPr id="237" name="Group 236">
          <a:extLst>
            <a:ext uri="{FF2B5EF4-FFF2-40B4-BE49-F238E27FC236}">
              <a16:creationId xmlns:a16="http://schemas.microsoft.com/office/drawing/2014/main" id="{8587BB55-2005-1877-0E9C-5ABDC03D59C2}"/>
            </a:ext>
          </a:extLst>
        </xdr:cNvPr>
        <xdr:cNvGrpSpPr/>
      </xdr:nvGrpSpPr>
      <xdr:grpSpPr>
        <a:xfrm>
          <a:off x="8257289" y="4152317"/>
          <a:ext cx="2498778" cy="2109657"/>
          <a:chOff x="14554199" y="4053840"/>
          <a:chExt cx="2501901" cy="2146300"/>
        </a:xfrm>
      </xdr:grpSpPr>
      <xdr:sp macro="" textlink="">
        <xdr:nvSpPr>
          <xdr:cNvPr id="74" name="TextBox 73">
            <a:extLst>
              <a:ext uri="{FF2B5EF4-FFF2-40B4-BE49-F238E27FC236}">
                <a16:creationId xmlns:a16="http://schemas.microsoft.com/office/drawing/2014/main" id="{923BF2B8-A1AC-1844-9A16-0F00FFC1A50C}"/>
              </a:ext>
            </a:extLst>
          </xdr:cNvPr>
          <xdr:cNvSpPr txBox="1"/>
        </xdr:nvSpPr>
        <xdr:spPr>
          <a:xfrm>
            <a:off x="14554199" y="4053840"/>
            <a:ext cx="13081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solidFill>
                <a:latin typeface="Arial" panose="020B0604020202020204" pitchFamily="34" charset="0"/>
                <a:cs typeface="Arial" panose="020B0604020202020204" pitchFamily="34" charset="0"/>
              </a:rPr>
              <a:t>Cargo Types</a:t>
            </a:r>
          </a:p>
        </xdr:txBody>
      </xdr:sp>
      <xdr:graphicFrame macro="">
        <xdr:nvGraphicFramePr>
          <xdr:cNvPr id="75" name="Chart 74">
            <a:extLst>
              <a:ext uri="{FF2B5EF4-FFF2-40B4-BE49-F238E27FC236}">
                <a16:creationId xmlns:a16="http://schemas.microsoft.com/office/drawing/2014/main" id="{EA54E201-482B-B14C-A466-7CED8CB8DBDD}"/>
              </a:ext>
            </a:extLst>
          </xdr:cNvPr>
          <xdr:cNvGraphicFramePr>
            <a:graphicFrameLocks/>
          </xdr:cNvGraphicFramePr>
        </xdr:nvGraphicFramePr>
        <xdr:xfrm>
          <a:off x="14655800" y="4610100"/>
          <a:ext cx="2400300" cy="159004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absolute">
    <xdr:from>
      <xdr:col>3</xdr:col>
      <xdr:colOff>520700</xdr:colOff>
      <xdr:row>32</xdr:row>
      <xdr:rowOff>142240</xdr:rowOff>
    </xdr:from>
    <xdr:to>
      <xdr:col>5</xdr:col>
      <xdr:colOff>685800</xdr:colOff>
      <xdr:row>34</xdr:row>
      <xdr:rowOff>88900</xdr:rowOff>
    </xdr:to>
    <xdr:sp macro="" textlink="">
      <xdr:nvSpPr>
        <xdr:cNvPr id="114" name="TextBox 113">
          <a:extLst>
            <a:ext uri="{FF2B5EF4-FFF2-40B4-BE49-F238E27FC236}">
              <a16:creationId xmlns:a16="http://schemas.microsoft.com/office/drawing/2014/main" id="{E7752851-4089-2149-B4B4-A165FA4AC071}"/>
            </a:ext>
          </a:extLst>
        </xdr:cNvPr>
        <xdr:cNvSpPr txBox="1"/>
      </xdr:nvSpPr>
      <xdr:spPr>
        <a:xfrm>
          <a:off x="2997200" y="66446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solidFill>
              <a:latin typeface="Arial" panose="020B0604020202020204" pitchFamily="34" charset="0"/>
              <a:cs typeface="Arial" panose="020B0604020202020204" pitchFamily="34" charset="0"/>
            </a:rPr>
            <a:t>Trips by Month</a:t>
          </a:r>
          <a:endParaRPr lang="en-US" sz="1100" b="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3</xdr:col>
      <xdr:colOff>228600</xdr:colOff>
      <xdr:row>34</xdr:row>
      <xdr:rowOff>12700</xdr:rowOff>
    </xdr:from>
    <xdr:to>
      <xdr:col>13</xdr:col>
      <xdr:colOff>393700</xdr:colOff>
      <xdr:row>43</xdr:row>
      <xdr:rowOff>0</xdr:rowOff>
    </xdr:to>
    <xdr:graphicFrame macro="">
      <xdr:nvGraphicFramePr>
        <xdr:cNvPr id="115" name="Chart 114">
          <a:extLst>
            <a:ext uri="{FF2B5EF4-FFF2-40B4-BE49-F238E27FC236}">
              <a16:creationId xmlns:a16="http://schemas.microsoft.com/office/drawing/2014/main" id="{59C18A34-2535-1A40-884E-9C04631AE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358493</xdr:colOff>
      <xdr:row>2</xdr:row>
      <xdr:rowOff>183587</xdr:rowOff>
    </xdr:from>
    <xdr:to>
      <xdr:col>1</xdr:col>
      <xdr:colOff>98707</xdr:colOff>
      <xdr:row>5</xdr:row>
      <xdr:rowOff>139701</xdr:rowOff>
    </xdr:to>
    <xdr:pic>
      <xdr:nvPicPr>
        <xdr:cNvPr id="14" name="Picture 13" descr="Wreath with solid fill">
          <a:hlinkClick xmlns:r="http://schemas.openxmlformats.org/officeDocument/2006/relationships" r:id="rId3" tooltip=" "/>
          <a:extLst>
            <a:ext uri="{FF2B5EF4-FFF2-40B4-BE49-F238E27FC236}">
              <a16:creationId xmlns:a16="http://schemas.microsoft.com/office/drawing/2014/main" id="{17C72FDD-C72C-5D3F-F8CE-D01A1CD0FEB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358493" y="589987"/>
          <a:ext cx="565714" cy="565714"/>
        </a:xfrm>
        <a:prstGeom prst="rect">
          <a:avLst/>
        </a:prstGeom>
        <a:effectLst>
          <a:outerShdw blurRad="94701" dist="51619" dir="8100000" algn="tr" rotWithShape="0">
            <a:prstClr val="black">
              <a:alpha val="18825"/>
            </a:prstClr>
          </a:outerShdw>
        </a:effectLst>
      </xdr:spPr>
    </xdr:pic>
    <xdr:clientData/>
  </xdr:twoCellAnchor>
  <xdr:twoCellAnchor editAs="absolute">
    <xdr:from>
      <xdr:col>13</xdr:col>
      <xdr:colOff>533400</xdr:colOff>
      <xdr:row>21</xdr:row>
      <xdr:rowOff>105588</xdr:rowOff>
    </xdr:from>
    <xdr:to>
      <xdr:col>15</xdr:col>
      <xdr:colOff>114300</xdr:colOff>
      <xdr:row>26</xdr:row>
      <xdr:rowOff>148412</xdr:rowOff>
    </xdr:to>
    <xdr:graphicFrame macro="">
      <xdr:nvGraphicFramePr>
        <xdr:cNvPr id="57" name="Chart 56">
          <a:extLst>
            <a:ext uri="{FF2B5EF4-FFF2-40B4-BE49-F238E27FC236}">
              <a16:creationId xmlns:a16="http://schemas.microsoft.com/office/drawing/2014/main" id="{FBB7F35F-ED83-9B43-8838-EB17ED1FB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13</xdr:col>
      <xdr:colOff>609600</xdr:colOff>
      <xdr:row>21</xdr:row>
      <xdr:rowOff>88900</xdr:rowOff>
    </xdr:from>
    <xdr:to>
      <xdr:col>15</xdr:col>
      <xdr:colOff>50800</xdr:colOff>
      <xdr:row>26</xdr:row>
      <xdr:rowOff>165100</xdr:rowOff>
    </xdr:to>
    <xdr:sp macro="" textlink="">
      <xdr:nvSpPr>
        <xdr:cNvPr id="8" name="Donut 7">
          <a:extLst>
            <a:ext uri="{FF2B5EF4-FFF2-40B4-BE49-F238E27FC236}">
              <a16:creationId xmlns:a16="http://schemas.microsoft.com/office/drawing/2014/main" id="{6D65AB45-F287-1F44-EFAC-031B54FBC013}"/>
            </a:ext>
          </a:extLst>
        </xdr:cNvPr>
        <xdr:cNvSpPr/>
      </xdr:nvSpPr>
      <xdr:spPr>
        <a:xfrm>
          <a:off x="11341100" y="4356100"/>
          <a:ext cx="1092200" cy="1092200"/>
        </a:xfrm>
        <a:prstGeom prst="donut">
          <a:avLst>
            <a:gd name="adj" fmla="val 3694"/>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15</xdr:col>
      <xdr:colOff>203200</xdr:colOff>
      <xdr:row>22</xdr:row>
      <xdr:rowOff>17780</xdr:rowOff>
    </xdr:from>
    <xdr:to>
      <xdr:col>16</xdr:col>
      <xdr:colOff>619760</xdr:colOff>
      <xdr:row>26</xdr:row>
      <xdr:rowOff>33020</xdr:rowOff>
    </xdr:to>
    <xdr:grpSp>
      <xdr:nvGrpSpPr>
        <xdr:cNvPr id="274" name="Group 273">
          <a:extLst>
            <a:ext uri="{FF2B5EF4-FFF2-40B4-BE49-F238E27FC236}">
              <a16:creationId xmlns:a16="http://schemas.microsoft.com/office/drawing/2014/main" id="{C3427F39-B007-9A4F-F886-CA79BC24F36B}"/>
            </a:ext>
          </a:extLst>
        </xdr:cNvPr>
        <xdr:cNvGrpSpPr/>
      </xdr:nvGrpSpPr>
      <xdr:grpSpPr>
        <a:xfrm>
          <a:off x="12570085" y="4414895"/>
          <a:ext cx="1241019" cy="814715"/>
          <a:chOff x="12585700" y="4333240"/>
          <a:chExt cx="1242060" cy="1028700"/>
        </a:xfrm>
      </xdr:grpSpPr>
      <xdr:grpSp>
        <xdr:nvGrpSpPr>
          <xdr:cNvPr id="9" name="Group 8">
            <a:extLst>
              <a:ext uri="{FF2B5EF4-FFF2-40B4-BE49-F238E27FC236}">
                <a16:creationId xmlns:a16="http://schemas.microsoft.com/office/drawing/2014/main" id="{48EC4FE8-7F6C-1CCE-716A-D3DED57A1C68}"/>
              </a:ext>
            </a:extLst>
          </xdr:cNvPr>
          <xdr:cNvGrpSpPr/>
        </xdr:nvGrpSpPr>
        <xdr:grpSpPr>
          <a:xfrm>
            <a:off x="13004800" y="4333240"/>
            <a:ext cx="822960" cy="1028700"/>
            <a:chOff x="15633700" y="2606040"/>
            <a:chExt cx="822960" cy="1028700"/>
          </a:xfrm>
        </xdr:grpSpPr>
        <xdr:sp macro="" textlink="">
          <xdr:nvSpPr>
            <xdr:cNvPr id="58" name="TextBox 57">
              <a:extLst>
                <a:ext uri="{FF2B5EF4-FFF2-40B4-BE49-F238E27FC236}">
                  <a16:creationId xmlns:a16="http://schemas.microsoft.com/office/drawing/2014/main" id="{D08A20DB-4A69-F845-9597-AB092B636CDC}"/>
                </a:ext>
              </a:extLst>
            </xdr:cNvPr>
            <xdr:cNvSpPr txBox="1"/>
          </xdr:nvSpPr>
          <xdr:spPr>
            <a:xfrm>
              <a:off x="15633700" y="260604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panose="020B0604020202020204" pitchFamily="34" charset="0"/>
                  <a:cs typeface="Arial" panose="020B0604020202020204" pitchFamily="34" charset="0"/>
                </a:rPr>
                <a:t>Close</a:t>
              </a:r>
            </a:p>
          </xdr:txBody>
        </xdr:sp>
        <xdr:sp macro="" textlink="">
          <xdr:nvSpPr>
            <xdr:cNvPr id="59" name="TextBox 58">
              <a:extLst>
                <a:ext uri="{FF2B5EF4-FFF2-40B4-BE49-F238E27FC236}">
                  <a16:creationId xmlns:a16="http://schemas.microsoft.com/office/drawing/2014/main" id="{A9DAA76E-761A-CC5C-6949-D6844170558B}"/>
                </a:ext>
              </a:extLst>
            </xdr:cNvPr>
            <xdr:cNvSpPr txBox="1"/>
          </xdr:nvSpPr>
          <xdr:spPr>
            <a:xfrm>
              <a:off x="15633700" y="298069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panose="020B0604020202020204" pitchFamily="34" charset="0"/>
                  <a:cs typeface="Arial" panose="020B0604020202020204" pitchFamily="34" charset="0"/>
                </a:rPr>
                <a:t>Regular</a:t>
              </a:r>
            </a:p>
          </xdr:txBody>
        </xdr:sp>
        <xdr:sp macro="" textlink="">
          <xdr:nvSpPr>
            <xdr:cNvPr id="60" name="TextBox 59">
              <a:extLst>
                <a:ext uri="{FF2B5EF4-FFF2-40B4-BE49-F238E27FC236}">
                  <a16:creationId xmlns:a16="http://schemas.microsoft.com/office/drawing/2014/main" id="{EC29AA7F-31E2-94F2-830A-D72F4F4FE00A}"/>
                </a:ext>
              </a:extLst>
            </xdr:cNvPr>
            <xdr:cNvSpPr txBox="1"/>
          </xdr:nvSpPr>
          <xdr:spPr>
            <a:xfrm>
              <a:off x="15633700" y="335534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panose="020B0604020202020204" pitchFamily="34" charset="0"/>
                  <a:cs typeface="Arial" panose="020B0604020202020204" pitchFamily="34" charset="0"/>
                </a:rPr>
                <a:t>Far</a:t>
              </a:r>
            </a:p>
          </xdr:txBody>
        </xdr:sp>
      </xdr:grpSp>
      <xdr:grpSp>
        <xdr:nvGrpSpPr>
          <xdr:cNvPr id="61" name="Group 60">
            <a:extLst>
              <a:ext uri="{FF2B5EF4-FFF2-40B4-BE49-F238E27FC236}">
                <a16:creationId xmlns:a16="http://schemas.microsoft.com/office/drawing/2014/main" id="{0CB9F0EC-794C-C081-4032-E4DD4FABE138}"/>
              </a:ext>
            </a:extLst>
          </xdr:cNvPr>
          <xdr:cNvGrpSpPr/>
        </xdr:nvGrpSpPr>
        <xdr:grpSpPr>
          <a:xfrm>
            <a:off x="12585700" y="4333240"/>
            <a:ext cx="482600" cy="1028700"/>
            <a:chOff x="15633700" y="2606040"/>
            <a:chExt cx="822960" cy="1028700"/>
          </a:xfrm>
        </xdr:grpSpPr>
        <xdr:sp macro="" textlink="Pivottables!P5">
          <xdr:nvSpPr>
            <xdr:cNvPr id="62" name="TextBox 61">
              <a:extLst>
                <a:ext uri="{FF2B5EF4-FFF2-40B4-BE49-F238E27FC236}">
                  <a16:creationId xmlns:a16="http://schemas.microsoft.com/office/drawing/2014/main" id="{99B0EC8B-AFC5-5BA7-0A14-6D42CEEFE636}"/>
                </a:ext>
              </a:extLst>
            </xdr:cNvPr>
            <xdr:cNvSpPr txBox="1"/>
          </xdr:nvSpPr>
          <xdr:spPr>
            <a:xfrm>
              <a:off x="15633700" y="260604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821124-9B6D-3949-8F04-E19788AEA1CA}" type="TxLink">
                <a:rPr lang="en-US" sz="1400" b="0" i="0" u="none" strike="noStrike">
                  <a:solidFill>
                    <a:schemeClr val="bg1"/>
                  </a:solidFill>
                  <a:latin typeface="Arial" panose="020B0604020202020204" pitchFamily="34" charset="0"/>
                  <a:cs typeface="Arial" panose="020B0604020202020204" pitchFamily="34" charset="0"/>
                </a:rPr>
                <a:pPr algn="ctr"/>
                <a:t>1</a:t>
              </a:fld>
              <a:endParaRPr lang="en-US" sz="1400">
                <a:solidFill>
                  <a:schemeClr val="bg1"/>
                </a:solidFill>
                <a:latin typeface="Arial" panose="020B0604020202020204" pitchFamily="34" charset="0"/>
                <a:cs typeface="Arial" panose="020B0604020202020204" pitchFamily="34" charset="0"/>
              </a:endParaRPr>
            </a:p>
          </xdr:txBody>
        </xdr:sp>
        <xdr:sp macro="" textlink="Pivottables!P7">
          <xdr:nvSpPr>
            <xdr:cNvPr id="63" name="TextBox 62">
              <a:extLst>
                <a:ext uri="{FF2B5EF4-FFF2-40B4-BE49-F238E27FC236}">
                  <a16:creationId xmlns:a16="http://schemas.microsoft.com/office/drawing/2014/main" id="{4AFB879D-E1CE-00FC-B3F4-A1659311D2B8}"/>
                </a:ext>
              </a:extLst>
            </xdr:cNvPr>
            <xdr:cNvSpPr txBox="1"/>
          </xdr:nvSpPr>
          <xdr:spPr>
            <a:xfrm>
              <a:off x="15633700" y="298069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7858E5-8165-FF48-BB3C-D70F111F6BB6}" type="TxLink">
                <a:rPr lang="en-US" sz="1400" b="0" i="0" u="none" strike="noStrike">
                  <a:solidFill>
                    <a:schemeClr val="bg1"/>
                  </a:solidFill>
                  <a:latin typeface="Arial" panose="020B0604020202020204" pitchFamily="34" charset="0"/>
                  <a:cs typeface="Arial" panose="020B0604020202020204" pitchFamily="34" charset="0"/>
                </a:rPr>
                <a:pPr algn="ctr"/>
                <a:t> </a:t>
              </a:fld>
              <a:endParaRPr lang="en-US" sz="1400">
                <a:solidFill>
                  <a:schemeClr val="bg1"/>
                </a:solidFill>
                <a:latin typeface="Arial" panose="020B0604020202020204" pitchFamily="34" charset="0"/>
                <a:cs typeface="Arial" panose="020B0604020202020204" pitchFamily="34" charset="0"/>
              </a:endParaRPr>
            </a:p>
          </xdr:txBody>
        </xdr:sp>
        <xdr:sp macro="" textlink="Pivottables!P6">
          <xdr:nvSpPr>
            <xdr:cNvPr id="64" name="TextBox 63">
              <a:extLst>
                <a:ext uri="{FF2B5EF4-FFF2-40B4-BE49-F238E27FC236}">
                  <a16:creationId xmlns:a16="http://schemas.microsoft.com/office/drawing/2014/main" id="{249A8500-13EB-D603-E988-81B80E058CBD}"/>
                </a:ext>
              </a:extLst>
            </xdr:cNvPr>
            <xdr:cNvSpPr txBox="1"/>
          </xdr:nvSpPr>
          <xdr:spPr>
            <a:xfrm>
              <a:off x="15633700" y="3355340"/>
              <a:ext cx="82296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2E8951-353C-4B42-91B9-055DA4FC0FC0}" type="TxLink">
                <a:rPr lang="en-US" sz="1400" b="0" i="0" u="none" strike="noStrike">
                  <a:solidFill>
                    <a:schemeClr val="bg1"/>
                  </a:solidFill>
                  <a:latin typeface="Arial" panose="020B0604020202020204" pitchFamily="34" charset="0"/>
                  <a:cs typeface="Arial" panose="020B0604020202020204" pitchFamily="34" charset="0"/>
                </a:rPr>
                <a:pPr algn="ctr"/>
                <a:t> </a:t>
              </a:fld>
              <a:endParaRPr lang="en-US" sz="1400">
                <a:solidFill>
                  <a:schemeClr val="bg1"/>
                </a:solidFill>
                <a:latin typeface="Arial" panose="020B0604020202020204" pitchFamily="34" charset="0"/>
                <a:cs typeface="Arial" panose="020B0604020202020204" pitchFamily="34" charset="0"/>
              </a:endParaRPr>
            </a:p>
          </xdr:txBody>
        </xdr:sp>
      </xdr:grpSp>
    </xdr:grpSp>
    <xdr:clientData/>
  </xdr:twoCellAnchor>
  <xdr:twoCellAnchor editAs="absolute">
    <xdr:from>
      <xdr:col>11</xdr:col>
      <xdr:colOff>579334</xdr:colOff>
      <xdr:row>12</xdr:row>
      <xdr:rowOff>178495</xdr:rowOff>
    </xdr:from>
    <xdr:to>
      <xdr:col>16</xdr:col>
      <xdr:colOff>198334</xdr:colOff>
      <xdr:row>19</xdr:row>
      <xdr:rowOff>178627</xdr:rowOff>
    </xdr:to>
    <xdr:graphicFrame macro="">
      <xdr:nvGraphicFramePr>
        <xdr:cNvPr id="70" name="Chart 69">
          <a:extLst>
            <a:ext uri="{FF2B5EF4-FFF2-40B4-BE49-F238E27FC236}">
              <a16:creationId xmlns:a16="http://schemas.microsoft.com/office/drawing/2014/main" id="{858C345A-383A-9E45-977A-4C7696936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807210</xdr:colOff>
      <xdr:row>9</xdr:row>
      <xdr:rowOff>131861</xdr:rowOff>
    </xdr:from>
    <xdr:to>
      <xdr:col>15</xdr:col>
      <xdr:colOff>591357</xdr:colOff>
      <xdr:row>13</xdr:row>
      <xdr:rowOff>15929</xdr:rowOff>
    </xdr:to>
    <xdr:grpSp>
      <xdr:nvGrpSpPr>
        <xdr:cNvPr id="42" name="Group 41">
          <a:extLst>
            <a:ext uri="{FF2B5EF4-FFF2-40B4-BE49-F238E27FC236}">
              <a16:creationId xmlns:a16="http://schemas.microsoft.com/office/drawing/2014/main" id="{E542DB43-3290-93C5-875C-CE46C3BC3EC4}"/>
            </a:ext>
          </a:extLst>
        </xdr:cNvPr>
        <xdr:cNvGrpSpPr/>
      </xdr:nvGrpSpPr>
      <xdr:grpSpPr>
        <a:xfrm>
          <a:off x="9876259" y="1930681"/>
          <a:ext cx="3081983" cy="683543"/>
          <a:chOff x="13690600" y="3957182"/>
          <a:chExt cx="2908300" cy="695969"/>
        </a:xfrm>
      </xdr:grpSpPr>
      <xdr:cxnSp macro="">
        <xdr:nvCxnSpPr>
          <xdr:cNvPr id="11" name="Straight Connector 10">
            <a:extLst>
              <a:ext uri="{FF2B5EF4-FFF2-40B4-BE49-F238E27FC236}">
                <a16:creationId xmlns:a16="http://schemas.microsoft.com/office/drawing/2014/main" id="{58D46A98-4C73-8480-E46E-536D39F01A4A}"/>
              </a:ext>
            </a:extLst>
          </xdr:cNvPr>
          <xdr:cNvCxnSpPr/>
        </xdr:nvCxnSpPr>
        <xdr:spPr>
          <a:xfrm>
            <a:off x="13729431" y="4203700"/>
            <a:ext cx="0" cy="163510"/>
          </a:xfrm>
          <a:prstGeom prst="line">
            <a:avLst/>
          </a:prstGeom>
          <a:ln w="19050">
            <a:solidFill>
              <a:srgbClr val="6FE3B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87E69864-B275-678E-800E-4B48E4E7BDFC}"/>
              </a:ext>
            </a:extLst>
          </xdr:cNvPr>
          <xdr:cNvCxnSpPr/>
        </xdr:nvCxnSpPr>
        <xdr:spPr>
          <a:xfrm>
            <a:off x="14284752" y="4203700"/>
            <a:ext cx="0" cy="163510"/>
          </a:xfrm>
          <a:prstGeom prst="line">
            <a:avLst/>
          </a:prstGeom>
          <a:ln w="1905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71" name="TextBox 70">
            <a:extLst>
              <a:ext uri="{FF2B5EF4-FFF2-40B4-BE49-F238E27FC236}">
                <a16:creationId xmlns:a16="http://schemas.microsoft.com/office/drawing/2014/main" id="{48FBAFEA-6FFD-4B40-BE0B-173A143C268C}"/>
              </a:ext>
            </a:extLst>
          </xdr:cNvPr>
          <xdr:cNvSpPr txBox="1"/>
        </xdr:nvSpPr>
        <xdr:spPr>
          <a:xfrm>
            <a:off x="13690600" y="3957182"/>
            <a:ext cx="2908300" cy="69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solidFill>
                <a:latin typeface="Arial" panose="020B0604020202020204" pitchFamily="34" charset="0"/>
                <a:cs typeface="Arial" panose="020B0604020202020204" pitchFamily="34" charset="0"/>
              </a:rPr>
              <a:t>Driver &amp;  Buddy Income</a:t>
            </a:r>
          </a:p>
        </xdr:txBody>
      </xdr:sp>
      <xdr:sp macro="" textlink="">
        <xdr:nvSpPr>
          <xdr:cNvPr id="311" name="TextBox 310">
            <a:extLst>
              <a:ext uri="{FF2B5EF4-FFF2-40B4-BE49-F238E27FC236}">
                <a16:creationId xmlns:a16="http://schemas.microsoft.com/office/drawing/2014/main" id="{E919AA57-41EF-678D-4881-257D2DF9896A}"/>
              </a:ext>
            </a:extLst>
          </xdr:cNvPr>
          <xdr:cNvSpPr txBox="1"/>
        </xdr:nvSpPr>
        <xdr:spPr>
          <a:xfrm>
            <a:off x="15138746" y="3957191"/>
            <a:ext cx="1237983" cy="69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a:solidFill>
                  <a:srgbClr val="6FE3B1"/>
                </a:solidFill>
                <a:latin typeface="Arial" panose="020B0604020202020204" pitchFamily="34" charset="0"/>
                <a:cs typeface="Arial" panose="020B0604020202020204" pitchFamily="34" charset="0"/>
              </a:rPr>
              <a:t>Per Trip Classify</a:t>
            </a:r>
            <a:endParaRPr lang="en-US" sz="1200">
              <a:solidFill>
                <a:srgbClr val="6FE3B1"/>
              </a:solidFill>
              <a:latin typeface="Arial" panose="020B0604020202020204" pitchFamily="34" charset="0"/>
              <a:cs typeface="Arial" panose="020B0604020202020204" pitchFamily="34" charset="0"/>
            </a:endParaRPr>
          </a:p>
        </xdr:txBody>
      </xdr:sp>
    </xdr:grpSp>
    <xdr:clientData/>
  </xdr:twoCellAnchor>
  <xdr:twoCellAnchor editAs="absolute">
    <xdr:from>
      <xdr:col>9</xdr:col>
      <xdr:colOff>152400</xdr:colOff>
      <xdr:row>2</xdr:row>
      <xdr:rowOff>193040</xdr:rowOff>
    </xdr:from>
    <xdr:to>
      <xdr:col>11</xdr:col>
      <xdr:colOff>393700</xdr:colOff>
      <xdr:row>7</xdr:row>
      <xdr:rowOff>165100</xdr:rowOff>
    </xdr:to>
    <xdr:grpSp>
      <xdr:nvGrpSpPr>
        <xdr:cNvPr id="248" name="Group 247">
          <a:extLst>
            <a:ext uri="{FF2B5EF4-FFF2-40B4-BE49-F238E27FC236}">
              <a16:creationId xmlns:a16="http://schemas.microsoft.com/office/drawing/2014/main" id="{9F2F8A8D-20D9-4811-CE89-320CC61867C2}"/>
            </a:ext>
          </a:extLst>
        </xdr:cNvPr>
        <xdr:cNvGrpSpPr/>
      </xdr:nvGrpSpPr>
      <xdr:grpSpPr>
        <a:xfrm>
          <a:off x="7572531" y="592778"/>
          <a:ext cx="1890218" cy="971404"/>
          <a:chOff x="2844800" y="2694940"/>
          <a:chExt cx="1892300" cy="988060"/>
        </a:xfrm>
      </xdr:grpSpPr>
      <xdr:sp macro="" textlink="">
        <xdr:nvSpPr>
          <xdr:cNvPr id="79" name="TextBox 78">
            <a:extLst>
              <a:ext uri="{FF2B5EF4-FFF2-40B4-BE49-F238E27FC236}">
                <a16:creationId xmlns:a16="http://schemas.microsoft.com/office/drawing/2014/main" id="{EC613280-7C4D-CA4E-992A-DF895AEDA5C0}"/>
              </a:ext>
            </a:extLst>
          </xdr:cNvPr>
          <xdr:cNvSpPr txBox="1"/>
        </xdr:nvSpPr>
        <xdr:spPr>
          <a:xfrm>
            <a:off x="2921000" y="2694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Total Expenses</a:t>
            </a:r>
            <a:endParaRPr lang="en-US" sz="1400" b="0">
              <a:solidFill>
                <a:schemeClr val="bg1"/>
              </a:solidFill>
              <a:latin typeface="Arial" panose="020B0604020202020204" pitchFamily="34" charset="0"/>
              <a:cs typeface="Arial" panose="020B0604020202020204" pitchFamily="34" charset="0"/>
            </a:endParaRPr>
          </a:p>
        </xdr:txBody>
      </xdr:sp>
      <xdr:sp macro="" textlink="Pivottables!AB5">
        <xdr:nvSpPr>
          <xdr:cNvPr id="80" name="TextBox 79">
            <a:extLst>
              <a:ext uri="{FF2B5EF4-FFF2-40B4-BE49-F238E27FC236}">
                <a16:creationId xmlns:a16="http://schemas.microsoft.com/office/drawing/2014/main" id="{728B5CF1-EF28-7548-42BD-BE2F815D6D92}"/>
              </a:ext>
            </a:extLst>
          </xdr:cNvPr>
          <xdr:cNvSpPr txBox="1"/>
        </xdr:nvSpPr>
        <xdr:spPr>
          <a:xfrm>
            <a:off x="2844800" y="30632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1C58EB-FFA9-BB47-ABFC-62D148017FCD}" type="TxLink">
              <a:rPr lang="en-US" sz="2000" b="0" i="0" u="none" strike="noStrike">
                <a:solidFill>
                  <a:srgbClr val="6FE3B1"/>
                </a:solidFill>
                <a:latin typeface="Arial" panose="020B0604020202020204" pitchFamily="34" charset="0"/>
                <a:cs typeface="Arial" panose="020B0604020202020204" pitchFamily="34" charset="0"/>
              </a:rPr>
              <a:pPr algn="l"/>
              <a:t> $1,600 </a:t>
            </a:fld>
            <a:endParaRPr lang="en-US" sz="2400" b="0">
              <a:solidFill>
                <a:srgbClr val="6FE3B1"/>
              </a:solidFill>
              <a:latin typeface="Arial" panose="020B0604020202020204" pitchFamily="34" charset="0"/>
              <a:cs typeface="Arial" panose="020B0604020202020204" pitchFamily="34" charset="0"/>
            </a:endParaRPr>
          </a:p>
        </xdr:txBody>
      </xdr:sp>
      <xdr:sp macro="" textlink="">
        <xdr:nvSpPr>
          <xdr:cNvPr id="81" name="TextBox 80">
            <a:extLst>
              <a:ext uri="{FF2B5EF4-FFF2-40B4-BE49-F238E27FC236}">
                <a16:creationId xmlns:a16="http://schemas.microsoft.com/office/drawing/2014/main" id="{25DA4483-E676-63F2-F88E-FD6ED6A64692}"/>
              </a:ext>
            </a:extLst>
          </xdr:cNvPr>
          <xdr:cNvSpPr txBox="1"/>
        </xdr:nvSpPr>
        <xdr:spPr>
          <a:xfrm>
            <a:off x="2921000" y="3329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Arial" panose="020B0604020202020204" pitchFamily="34" charset="0"/>
                <a:cs typeface="Arial" panose="020B0604020202020204" pitchFamily="34" charset="0"/>
              </a:rPr>
              <a:t>United States Dollar</a:t>
            </a:r>
          </a:p>
        </xdr:txBody>
      </xdr:sp>
    </xdr:grpSp>
    <xdr:clientData/>
  </xdr:twoCellAnchor>
  <xdr:twoCellAnchor editAs="absolute">
    <xdr:from>
      <xdr:col>12</xdr:col>
      <xdr:colOff>114300</xdr:colOff>
      <xdr:row>2</xdr:row>
      <xdr:rowOff>97790</xdr:rowOff>
    </xdr:from>
    <xdr:to>
      <xdr:col>16</xdr:col>
      <xdr:colOff>139700</xdr:colOff>
      <xdr:row>8</xdr:row>
      <xdr:rowOff>30734</xdr:rowOff>
    </xdr:to>
    <xdr:grpSp>
      <xdr:nvGrpSpPr>
        <xdr:cNvPr id="246" name="Group 245">
          <a:extLst>
            <a:ext uri="{FF2B5EF4-FFF2-40B4-BE49-F238E27FC236}">
              <a16:creationId xmlns:a16="http://schemas.microsoft.com/office/drawing/2014/main" id="{518478ED-D66D-2198-ACB0-0146920A9A4B}"/>
            </a:ext>
          </a:extLst>
        </xdr:cNvPr>
        <xdr:cNvGrpSpPr/>
      </xdr:nvGrpSpPr>
      <xdr:grpSpPr>
        <a:xfrm>
          <a:off x="10007808" y="497528"/>
          <a:ext cx="3323236" cy="1132157"/>
          <a:chOff x="6273800" y="2599690"/>
          <a:chExt cx="3327400" cy="1152144"/>
        </a:xfrm>
      </xdr:grpSpPr>
      <xdr:sp macro="" textlink="">
        <xdr:nvSpPr>
          <xdr:cNvPr id="82" name="TextBox 81">
            <a:extLst>
              <a:ext uri="{FF2B5EF4-FFF2-40B4-BE49-F238E27FC236}">
                <a16:creationId xmlns:a16="http://schemas.microsoft.com/office/drawing/2014/main" id="{457C3372-346C-E918-631A-700DBA458E30}"/>
              </a:ext>
            </a:extLst>
          </xdr:cNvPr>
          <xdr:cNvSpPr txBox="1"/>
        </xdr:nvSpPr>
        <xdr:spPr>
          <a:xfrm>
            <a:off x="7785100" y="2694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Total Salaries</a:t>
            </a:r>
            <a:endParaRPr lang="en-US" sz="1400" b="0">
              <a:solidFill>
                <a:schemeClr val="bg1"/>
              </a:solidFill>
              <a:latin typeface="Arial" panose="020B0604020202020204" pitchFamily="34" charset="0"/>
              <a:cs typeface="Arial" panose="020B0604020202020204" pitchFamily="34" charset="0"/>
            </a:endParaRPr>
          </a:p>
        </xdr:txBody>
      </xdr:sp>
      <xdr:sp macro="" textlink="Pivottables!AD5">
        <xdr:nvSpPr>
          <xdr:cNvPr id="83" name="TextBox 82">
            <a:extLst>
              <a:ext uri="{FF2B5EF4-FFF2-40B4-BE49-F238E27FC236}">
                <a16:creationId xmlns:a16="http://schemas.microsoft.com/office/drawing/2014/main" id="{4DA0BBBE-397B-9BEB-97A0-6674C72C4B44}"/>
              </a:ext>
            </a:extLst>
          </xdr:cNvPr>
          <xdr:cNvSpPr txBox="1"/>
        </xdr:nvSpPr>
        <xdr:spPr>
          <a:xfrm>
            <a:off x="7708900" y="30632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CF7749-0757-5946-B49A-58080051A007}"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 $800 </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84" name="TextBox 83">
            <a:extLst>
              <a:ext uri="{FF2B5EF4-FFF2-40B4-BE49-F238E27FC236}">
                <a16:creationId xmlns:a16="http://schemas.microsoft.com/office/drawing/2014/main" id="{01199AE7-6618-1A85-E4AA-A01499AE9C49}"/>
              </a:ext>
            </a:extLst>
          </xdr:cNvPr>
          <xdr:cNvSpPr txBox="1"/>
        </xdr:nvSpPr>
        <xdr:spPr>
          <a:xfrm>
            <a:off x="7785100" y="3329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Arial" panose="020B0604020202020204" pitchFamily="34" charset="0"/>
                <a:cs typeface="Arial" panose="020B0604020202020204" pitchFamily="34" charset="0"/>
              </a:rPr>
              <a:t>United States Dollar</a:t>
            </a:r>
          </a:p>
        </xdr:txBody>
      </xdr:sp>
      <xdr:graphicFrame macro="">
        <xdr:nvGraphicFramePr>
          <xdr:cNvPr id="90" name="Chart 89">
            <a:extLst>
              <a:ext uri="{FF2B5EF4-FFF2-40B4-BE49-F238E27FC236}">
                <a16:creationId xmlns:a16="http://schemas.microsoft.com/office/drawing/2014/main" id="{86D8B2B5-07FA-4E44-A9AB-ED34BFE2DD1F}"/>
              </a:ext>
            </a:extLst>
          </xdr:cNvPr>
          <xdr:cNvGraphicFramePr>
            <a:graphicFrameLocks noChangeAspect="1"/>
          </xdr:cNvGraphicFramePr>
        </xdr:nvGraphicFramePr>
        <xdr:xfrm>
          <a:off x="6273800" y="2599690"/>
          <a:ext cx="1920240" cy="1152144"/>
        </xdr:xfrm>
        <a:graphic>
          <a:graphicData uri="http://schemas.openxmlformats.org/drawingml/2006/chart">
            <c:chart xmlns:c="http://schemas.openxmlformats.org/drawingml/2006/chart" xmlns:r="http://schemas.openxmlformats.org/officeDocument/2006/relationships" r:id="rId8"/>
          </a:graphicData>
        </a:graphic>
      </xdr:graphicFrame>
      <xdr:sp macro="" textlink="Pivottables!AG8">
        <xdr:nvSpPr>
          <xdr:cNvPr id="92" name="TextBox 91">
            <a:extLst>
              <a:ext uri="{FF2B5EF4-FFF2-40B4-BE49-F238E27FC236}">
                <a16:creationId xmlns:a16="http://schemas.microsoft.com/office/drawing/2014/main" id="{C27616AD-89B2-DA47-9C10-4AB2BDA449C3}"/>
              </a:ext>
            </a:extLst>
          </xdr:cNvPr>
          <xdr:cNvSpPr txBox="1"/>
        </xdr:nvSpPr>
        <xdr:spPr>
          <a:xfrm>
            <a:off x="6896100" y="2999740"/>
            <a:ext cx="698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A088F1-4ECA-3C42-ADB6-D7D35513F78C}"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ctr"/>
              <a:t>50%</a:t>
            </a:fld>
            <a:endParaRPr lang="en-US" sz="24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16</xdr:col>
      <xdr:colOff>254000</xdr:colOff>
      <xdr:row>2</xdr:row>
      <xdr:rowOff>97790</xdr:rowOff>
    </xdr:from>
    <xdr:to>
      <xdr:col>20</xdr:col>
      <xdr:colOff>342900</xdr:colOff>
      <xdr:row>8</xdr:row>
      <xdr:rowOff>30734</xdr:rowOff>
    </xdr:to>
    <xdr:grpSp>
      <xdr:nvGrpSpPr>
        <xdr:cNvPr id="247" name="Group 246">
          <a:extLst>
            <a:ext uri="{FF2B5EF4-FFF2-40B4-BE49-F238E27FC236}">
              <a16:creationId xmlns:a16="http://schemas.microsoft.com/office/drawing/2014/main" id="{43F1CEAD-0E2C-8E0C-6882-E8AF3F1032E2}"/>
            </a:ext>
          </a:extLst>
        </xdr:cNvPr>
        <xdr:cNvGrpSpPr/>
      </xdr:nvGrpSpPr>
      <xdr:grpSpPr>
        <a:xfrm>
          <a:off x="13445344" y="497528"/>
          <a:ext cx="3386736" cy="1132157"/>
          <a:chOff x="9791700" y="2599690"/>
          <a:chExt cx="3390900" cy="1152144"/>
        </a:xfrm>
      </xdr:grpSpPr>
      <xdr:sp macro="" textlink="">
        <xdr:nvSpPr>
          <xdr:cNvPr id="85" name="TextBox 84">
            <a:extLst>
              <a:ext uri="{FF2B5EF4-FFF2-40B4-BE49-F238E27FC236}">
                <a16:creationId xmlns:a16="http://schemas.microsoft.com/office/drawing/2014/main" id="{ED392F2A-95A3-05FA-4F68-EED24BDDD019}"/>
              </a:ext>
            </a:extLst>
          </xdr:cNvPr>
          <xdr:cNvSpPr txBox="1"/>
        </xdr:nvSpPr>
        <xdr:spPr>
          <a:xfrm>
            <a:off x="11366500" y="2694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Arial" panose="020B0604020202020204" pitchFamily="34" charset="0"/>
                <a:cs typeface="Arial" panose="020B0604020202020204" pitchFamily="34" charset="0"/>
              </a:rPr>
              <a:t>Total Wage's</a:t>
            </a:r>
            <a:endParaRPr lang="en-US" sz="1400" b="0">
              <a:solidFill>
                <a:schemeClr val="bg1"/>
              </a:solidFill>
              <a:latin typeface="Arial" panose="020B0604020202020204" pitchFamily="34" charset="0"/>
              <a:cs typeface="Arial" panose="020B0604020202020204" pitchFamily="34" charset="0"/>
            </a:endParaRPr>
          </a:p>
        </xdr:txBody>
      </xdr:sp>
      <xdr:sp macro="" textlink="Pivottables!AJ5">
        <xdr:nvSpPr>
          <xdr:cNvPr id="86" name="TextBox 85">
            <a:extLst>
              <a:ext uri="{FF2B5EF4-FFF2-40B4-BE49-F238E27FC236}">
                <a16:creationId xmlns:a16="http://schemas.microsoft.com/office/drawing/2014/main" id="{4A694536-B4AD-D80E-466A-F08070F3E3C0}"/>
              </a:ext>
            </a:extLst>
          </xdr:cNvPr>
          <xdr:cNvSpPr txBox="1"/>
        </xdr:nvSpPr>
        <xdr:spPr>
          <a:xfrm>
            <a:off x="11290300" y="30632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E1E00D-D841-024F-9F32-E0635FD9061A}" type="TxLink">
              <a:rPr lang="en-US" sz="2000" b="0" i="0" u="none" strike="noStrike">
                <a:solidFill>
                  <a:schemeClr val="bg1"/>
                </a:solidFill>
                <a:latin typeface="Arial" panose="020B0604020202020204" pitchFamily="34" charset="0"/>
                <a:ea typeface="+mn-ea"/>
                <a:cs typeface="Arial" panose="020B0604020202020204" pitchFamily="34" charset="0"/>
              </a:rPr>
              <a:pPr marL="0" indent="0" algn="l"/>
              <a:t> $800 </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87" name="TextBox 86">
            <a:extLst>
              <a:ext uri="{FF2B5EF4-FFF2-40B4-BE49-F238E27FC236}">
                <a16:creationId xmlns:a16="http://schemas.microsoft.com/office/drawing/2014/main" id="{B4D09F1E-AA75-0655-A5A4-C3FEA8AE5425}"/>
              </a:ext>
            </a:extLst>
          </xdr:cNvPr>
          <xdr:cNvSpPr txBox="1"/>
        </xdr:nvSpPr>
        <xdr:spPr>
          <a:xfrm>
            <a:off x="11366500" y="3329940"/>
            <a:ext cx="18161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50000"/>
                  </a:schemeClr>
                </a:solidFill>
                <a:latin typeface="Arial" panose="020B0604020202020204" pitchFamily="34" charset="0"/>
                <a:cs typeface="Arial" panose="020B0604020202020204" pitchFamily="34" charset="0"/>
              </a:rPr>
              <a:t>United States Dollar</a:t>
            </a:r>
          </a:p>
        </xdr:txBody>
      </xdr:sp>
      <xdr:graphicFrame macro="">
        <xdr:nvGraphicFramePr>
          <xdr:cNvPr id="91" name="Chart 90">
            <a:extLst>
              <a:ext uri="{FF2B5EF4-FFF2-40B4-BE49-F238E27FC236}">
                <a16:creationId xmlns:a16="http://schemas.microsoft.com/office/drawing/2014/main" id="{8D0C7473-4BF7-9944-89BB-EC533FF7CBC1}"/>
              </a:ext>
            </a:extLst>
          </xdr:cNvPr>
          <xdr:cNvGraphicFramePr>
            <a:graphicFrameLocks noChangeAspect="1"/>
          </xdr:cNvGraphicFramePr>
        </xdr:nvGraphicFramePr>
        <xdr:xfrm>
          <a:off x="9791700" y="2599690"/>
          <a:ext cx="1920240" cy="1152144"/>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s!AM8">
        <xdr:nvSpPr>
          <xdr:cNvPr id="93" name="TextBox 92">
            <a:extLst>
              <a:ext uri="{FF2B5EF4-FFF2-40B4-BE49-F238E27FC236}">
                <a16:creationId xmlns:a16="http://schemas.microsoft.com/office/drawing/2014/main" id="{D9088573-67E9-E340-92F5-018F11CC4C3A}"/>
              </a:ext>
            </a:extLst>
          </xdr:cNvPr>
          <xdr:cNvSpPr txBox="1"/>
        </xdr:nvSpPr>
        <xdr:spPr>
          <a:xfrm>
            <a:off x="10426700" y="2999740"/>
            <a:ext cx="698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CA1D8E-E7AE-A546-B8E2-3DB142C78F86}"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ctr"/>
              <a:t>50%</a:t>
            </a:fld>
            <a:endParaRPr lang="en-US" sz="2400" b="0" i="0" u="none" strike="noStrike">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9</xdr:col>
      <xdr:colOff>50800</xdr:colOff>
      <xdr:row>1</xdr:row>
      <xdr:rowOff>177800</xdr:rowOff>
    </xdr:from>
    <xdr:to>
      <xdr:col>11</xdr:col>
      <xdr:colOff>292100</xdr:colOff>
      <xdr:row>8</xdr:row>
      <xdr:rowOff>63500</xdr:rowOff>
    </xdr:to>
    <xdr:sp macro="" textlink="">
      <xdr:nvSpPr>
        <xdr:cNvPr id="66" name="Rounded Rectangle 65">
          <a:extLst>
            <a:ext uri="{FF2B5EF4-FFF2-40B4-BE49-F238E27FC236}">
              <a16:creationId xmlns:a16="http://schemas.microsoft.com/office/drawing/2014/main" id="{2CC05E5D-90DA-99B5-E5A6-8467BB6DAC44}"/>
            </a:ext>
          </a:extLst>
        </xdr:cNvPr>
        <xdr:cNvSpPr/>
      </xdr:nvSpPr>
      <xdr:spPr>
        <a:xfrm>
          <a:off x="7480300" y="381000"/>
          <a:ext cx="1892300" cy="1308100"/>
        </a:xfrm>
        <a:prstGeom prst="roundRect">
          <a:avLst>
            <a:gd name="adj" fmla="val 0"/>
          </a:avLst>
        </a:prstGeom>
        <a:noFill/>
        <a:ln w="6350">
          <a:gradFill>
            <a:gsLst>
              <a:gs pos="0">
                <a:srgbClr val="6FE3B1"/>
              </a:gs>
              <a:gs pos="100000">
                <a:schemeClr val="tx1"/>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15</xdr:col>
      <xdr:colOff>609136</xdr:colOff>
      <xdr:row>28</xdr:row>
      <xdr:rowOff>41509</xdr:rowOff>
    </xdr:from>
    <xdr:to>
      <xdr:col>20</xdr:col>
      <xdr:colOff>200661</xdr:colOff>
      <xdr:row>30</xdr:row>
      <xdr:rowOff>9292</xdr:rowOff>
    </xdr:to>
    <xdr:grpSp>
      <xdr:nvGrpSpPr>
        <xdr:cNvPr id="232" name="Group 231">
          <a:extLst>
            <a:ext uri="{FF2B5EF4-FFF2-40B4-BE49-F238E27FC236}">
              <a16:creationId xmlns:a16="http://schemas.microsoft.com/office/drawing/2014/main" id="{9FE3EC35-A4FF-A7A3-F632-521D82F5AE95}"/>
            </a:ext>
          </a:extLst>
        </xdr:cNvPr>
        <xdr:cNvGrpSpPr/>
      </xdr:nvGrpSpPr>
      <xdr:grpSpPr>
        <a:xfrm>
          <a:off x="12976021" y="5637837"/>
          <a:ext cx="3713820" cy="367521"/>
          <a:chOff x="13134975" y="6324600"/>
          <a:chExt cx="3550285" cy="374183"/>
        </a:xfrm>
      </xdr:grpSpPr>
      <xdr:sp macro="" textlink="Pivottables!CH4">
        <xdr:nvSpPr>
          <xdr:cNvPr id="224" name="TextBox 223">
            <a:extLst>
              <a:ext uri="{FF2B5EF4-FFF2-40B4-BE49-F238E27FC236}">
                <a16:creationId xmlns:a16="http://schemas.microsoft.com/office/drawing/2014/main" id="{014EA4C2-9A35-0F37-92CE-2F3152AAD5DB}"/>
              </a:ext>
            </a:extLst>
          </xdr:cNvPr>
          <xdr:cNvSpPr txBox="1"/>
        </xdr:nvSpPr>
        <xdr:spPr>
          <a:xfrm>
            <a:off x="13134975" y="632460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E5FA01-6C80-1C43-890C-085214168D59}" type="TxLink">
              <a:rPr lang="en-US" sz="1100" b="0" i="0" u="none" strike="noStrike">
                <a:solidFill>
                  <a:schemeClr val="bg1">
                    <a:lumMod val="50000"/>
                  </a:schemeClr>
                </a:solidFill>
                <a:latin typeface="Arial" panose="020B0604020202020204" pitchFamily="34" charset="0"/>
                <a:cs typeface="Arial" panose="020B0604020202020204" pitchFamily="34" charset="0"/>
              </a:rPr>
              <a:pPr algn="ctr"/>
              <a:t>Driver</a:t>
            </a:fld>
            <a:endParaRPr lang="en-US" sz="1200" b="0">
              <a:solidFill>
                <a:schemeClr val="bg1">
                  <a:lumMod val="50000"/>
                </a:schemeClr>
              </a:solidFill>
              <a:latin typeface="Arial" panose="020B0604020202020204" pitchFamily="34" charset="0"/>
              <a:cs typeface="Arial" panose="020B0604020202020204" pitchFamily="34" charset="0"/>
            </a:endParaRPr>
          </a:p>
        </xdr:txBody>
      </xdr:sp>
      <xdr:sp macro="" textlink="Pivottables!CI4">
        <xdr:nvSpPr>
          <xdr:cNvPr id="225" name="TextBox 224">
            <a:extLst>
              <a:ext uri="{FF2B5EF4-FFF2-40B4-BE49-F238E27FC236}">
                <a16:creationId xmlns:a16="http://schemas.microsoft.com/office/drawing/2014/main" id="{ADB673DA-5B14-7602-120F-D32AEB15B0B1}"/>
              </a:ext>
            </a:extLst>
          </xdr:cNvPr>
          <xdr:cNvSpPr txBox="1"/>
        </xdr:nvSpPr>
        <xdr:spPr>
          <a:xfrm>
            <a:off x="14044083" y="632460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80FEC-4E0D-1046-AE35-2647E371466A}" type="TxLink">
              <a:rPr lang="en-US" sz="1100" b="0" i="0" u="none" strike="noStrike">
                <a:solidFill>
                  <a:schemeClr val="bg1">
                    <a:lumMod val="50000"/>
                  </a:schemeClr>
                </a:solidFill>
                <a:latin typeface="Arial" panose="020B0604020202020204" pitchFamily="34" charset="0"/>
                <a:cs typeface="Arial" panose="020B0604020202020204" pitchFamily="34" charset="0"/>
              </a:rPr>
              <a:pPr algn="ctr"/>
              <a:t>Truck</a:t>
            </a:fld>
            <a:endParaRPr lang="en-US" sz="1200" b="0">
              <a:solidFill>
                <a:schemeClr val="bg1">
                  <a:lumMod val="50000"/>
                </a:schemeClr>
              </a:solidFill>
              <a:latin typeface="Arial" panose="020B0604020202020204" pitchFamily="34" charset="0"/>
              <a:cs typeface="Arial" panose="020B0604020202020204" pitchFamily="34" charset="0"/>
            </a:endParaRPr>
          </a:p>
        </xdr:txBody>
      </xdr:sp>
      <xdr:sp macro="" textlink="Pivottables!CJ4">
        <xdr:nvSpPr>
          <xdr:cNvPr id="226" name="TextBox 225">
            <a:extLst>
              <a:ext uri="{FF2B5EF4-FFF2-40B4-BE49-F238E27FC236}">
                <a16:creationId xmlns:a16="http://schemas.microsoft.com/office/drawing/2014/main" id="{6377F40D-BC6C-8786-418C-15E4A54ABF1E}"/>
              </a:ext>
            </a:extLst>
          </xdr:cNvPr>
          <xdr:cNvSpPr txBox="1"/>
        </xdr:nvSpPr>
        <xdr:spPr>
          <a:xfrm>
            <a:off x="14953191" y="632460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265E97-640A-464B-B4BC-C0972DAC5CC8}" type="TxLink">
              <a:rPr lang="en-US" sz="1100" b="0" i="0" u="none" strike="noStrike">
                <a:solidFill>
                  <a:schemeClr val="bg1">
                    <a:lumMod val="50000"/>
                  </a:schemeClr>
                </a:solidFill>
                <a:latin typeface="Arial" panose="020B0604020202020204" pitchFamily="34" charset="0"/>
                <a:cs typeface="Arial" panose="020B0604020202020204" pitchFamily="34" charset="0"/>
              </a:rPr>
              <a:pPr algn="ctr"/>
              <a:t>From</a:t>
            </a:fld>
            <a:endParaRPr lang="en-US" sz="1200" b="0">
              <a:solidFill>
                <a:schemeClr val="bg1">
                  <a:lumMod val="50000"/>
                </a:schemeClr>
              </a:solidFill>
              <a:latin typeface="Arial" panose="020B0604020202020204" pitchFamily="34" charset="0"/>
              <a:cs typeface="Arial" panose="020B0604020202020204" pitchFamily="34" charset="0"/>
            </a:endParaRPr>
          </a:p>
        </xdr:txBody>
      </xdr:sp>
      <xdr:sp macro="" textlink="Pivottables!CK4">
        <xdr:nvSpPr>
          <xdr:cNvPr id="227" name="TextBox 226">
            <a:extLst>
              <a:ext uri="{FF2B5EF4-FFF2-40B4-BE49-F238E27FC236}">
                <a16:creationId xmlns:a16="http://schemas.microsoft.com/office/drawing/2014/main" id="{42B873C0-037C-FB6F-3235-DD43B135FF18}"/>
              </a:ext>
            </a:extLst>
          </xdr:cNvPr>
          <xdr:cNvSpPr txBox="1"/>
        </xdr:nvSpPr>
        <xdr:spPr>
          <a:xfrm>
            <a:off x="15862300" y="632460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EAEBC1-4E9A-9C49-9C03-70518A431873}" type="TxLink">
              <a:rPr lang="en-US" sz="1100" b="0" i="0" u="none" strike="noStrike">
                <a:solidFill>
                  <a:schemeClr val="bg1">
                    <a:lumMod val="50000"/>
                  </a:schemeClr>
                </a:solidFill>
                <a:latin typeface="Arial" panose="020B0604020202020204" pitchFamily="34" charset="0"/>
                <a:cs typeface="Arial" panose="020B0604020202020204" pitchFamily="34" charset="0"/>
              </a:rPr>
              <a:pPr algn="ctr"/>
              <a:t>To</a:t>
            </a:fld>
            <a:endParaRPr lang="en-US" sz="1200" b="0">
              <a:solidFill>
                <a:schemeClr val="bg1">
                  <a:lumMod val="50000"/>
                </a:schemeClr>
              </a:solidFill>
              <a:latin typeface="Arial" panose="020B0604020202020204" pitchFamily="34" charset="0"/>
              <a:cs typeface="Arial" panose="020B0604020202020204" pitchFamily="34" charset="0"/>
            </a:endParaRPr>
          </a:p>
        </xdr:txBody>
      </xdr:sp>
    </xdr:grpSp>
    <xdr:clientData/>
  </xdr:twoCellAnchor>
  <xdr:twoCellAnchor editAs="absolute">
    <xdr:from>
      <xdr:col>13</xdr:col>
      <xdr:colOff>381000</xdr:colOff>
      <xdr:row>30</xdr:row>
      <xdr:rowOff>50800</xdr:rowOff>
    </xdr:from>
    <xdr:to>
      <xdr:col>20</xdr:col>
      <xdr:colOff>200660</xdr:colOff>
      <xdr:row>45</xdr:row>
      <xdr:rowOff>50800</xdr:rowOff>
    </xdr:to>
    <xdr:grpSp>
      <xdr:nvGrpSpPr>
        <xdr:cNvPr id="233" name="Group 232">
          <a:extLst>
            <a:ext uri="{FF2B5EF4-FFF2-40B4-BE49-F238E27FC236}">
              <a16:creationId xmlns:a16="http://schemas.microsoft.com/office/drawing/2014/main" id="{7B563E66-669D-0D16-71C0-9C98F6F8CB1E}"/>
            </a:ext>
          </a:extLst>
        </xdr:cNvPr>
        <xdr:cNvGrpSpPr/>
      </xdr:nvGrpSpPr>
      <xdr:grpSpPr>
        <a:xfrm>
          <a:off x="11098967" y="6046866"/>
          <a:ext cx="5590873" cy="2998032"/>
          <a:chOff x="11341100" y="6584450"/>
          <a:chExt cx="5344160" cy="2673850"/>
        </a:xfrm>
      </xdr:grpSpPr>
      <xdr:grpSp>
        <xdr:nvGrpSpPr>
          <xdr:cNvPr id="231" name="Group 230">
            <a:extLst>
              <a:ext uri="{FF2B5EF4-FFF2-40B4-BE49-F238E27FC236}">
                <a16:creationId xmlns:a16="http://schemas.microsoft.com/office/drawing/2014/main" id="{67D926F5-CAC5-224D-B514-EA40BBCCF909}"/>
              </a:ext>
            </a:extLst>
          </xdr:cNvPr>
          <xdr:cNvGrpSpPr/>
        </xdr:nvGrpSpPr>
        <xdr:grpSpPr>
          <a:xfrm>
            <a:off x="11341100" y="6584450"/>
            <a:ext cx="5344160" cy="374183"/>
            <a:chOff x="11341100" y="6584450"/>
            <a:chExt cx="5344160" cy="374183"/>
          </a:xfrm>
        </xdr:grpSpPr>
        <xdr:sp macro="" textlink="Pivottables!CG5">
          <xdr:nvSpPr>
            <xdr:cNvPr id="2" name="TextBox 1">
              <a:extLst>
                <a:ext uri="{FF2B5EF4-FFF2-40B4-BE49-F238E27FC236}">
                  <a16:creationId xmlns:a16="http://schemas.microsoft.com/office/drawing/2014/main" id="{09E3822C-0B9A-DB44-BB97-03D26ECA11B1}"/>
                </a:ext>
              </a:extLst>
            </xdr:cNvPr>
            <xdr:cNvSpPr txBox="1"/>
          </xdr:nvSpPr>
          <xdr:spPr>
            <a:xfrm>
              <a:off x="11341100" y="6584450"/>
              <a:ext cx="186690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51F0A0-B551-E542-A266-19F06AB07374}" type="TxLink">
                <a:rPr lang="en-US" sz="1100" b="0" i="0" u="none" strike="noStrike">
                  <a:solidFill>
                    <a:schemeClr val="bg1"/>
                  </a:solidFill>
                  <a:latin typeface="Arial" panose="020B0604020202020204" pitchFamily="34" charset="0"/>
                  <a:cs typeface="Arial" panose="020B0604020202020204" pitchFamily="34" charset="0"/>
                </a:rPr>
                <a:pPr algn="ctr"/>
                <a:t>Saturday, October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5">
          <xdr:nvSpPr>
            <xdr:cNvPr id="5" name="TextBox 4">
              <a:extLst>
                <a:ext uri="{FF2B5EF4-FFF2-40B4-BE49-F238E27FC236}">
                  <a16:creationId xmlns:a16="http://schemas.microsoft.com/office/drawing/2014/main" id="{0BACB4C5-0B18-87BC-EFB7-D764B7FA320D}"/>
                </a:ext>
              </a:extLst>
            </xdr:cNvPr>
            <xdr:cNvSpPr txBox="1"/>
          </xdr:nvSpPr>
          <xdr:spPr>
            <a:xfrm>
              <a:off x="13134975" y="658445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2EE7EB-FA9B-E246-9B3C-3E625359E2EB}"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5">
          <xdr:nvSpPr>
            <xdr:cNvPr id="7" name="TextBox 6">
              <a:extLst>
                <a:ext uri="{FF2B5EF4-FFF2-40B4-BE49-F238E27FC236}">
                  <a16:creationId xmlns:a16="http://schemas.microsoft.com/office/drawing/2014/main" id="{BF32AB49-28F0-008E-E18B-A95D7C0C4132}"/>
                </a:ext>
              </a:extLst>
            </xdr:cNvPr>
            <xdr:cNvSpPr txBox="1"/>
          </xdr:nvSpPr>
          <xdr:spPr>
            <a:xfrm>
              <a:off x="14044083" y="658445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4048CD-5805-C644-A0C5-4833100FD9E1}"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5">
          <xdr:nvSpPr>
            <xdr:cNvPr id="10" name="TextBox 9">
              <a:extLst>
                <a:ext uri="{FF2B5EF4-FFF2-40B4-BE49-F238E27FC236}">
                  <a16:creationId xmlns:a16="http://schemas.microsoft.com/office/drawing/2014/main" id="{7AD75151-62B3-820A-CE17-9E330A82C0EA}"/>
                </a:ext>
              </a:extLst>
            </xdr:cNvPr>
            <xdr:cNvSpPr txBox="1"/>
          </xdr:nvSpPr>
          <xdr:spPr>
            <a:xfrm>
              <a:off x="14953191" y="658445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CBF4EC-DCED-404C-AC55-5E58538A52D1}" type="TxLink">
                <a:rPr lang="en-US" sz="1100" b="0" i="0" u="none" strike="noStrike">
                  <a:solidFill>
                    <a:schemeClr val="bg1"/>
                  </a:solidFill>
                  <a:latin typeface="Arial" panose="020B0604020202020204" pitchFamily="34" charset="0"/>
                  <a:cs typeface="Arial" panose="020B0604020202020204" pitchFamily="34" charset="0"/>
                </a:rPr>
                <a:pPr algn="ctr"/>
                <a:t>Xunthai</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5">
          <xdr:nvSpPr>
            <xdr:cNvPr id="12" name="TextBox 11">
              <a:extLst>
                <a:ext uri="{FF2B5EF4-FFF2-40B4-BE49-F238E27FC236}">
                  <a16:creationId xmlns:a16="http://schemas.microsoft.com/office/drawing/2014/main" id="{B7419BED-9E67-EBA4-1C95-729C3AF482DC}"/>
                </a:ext>
              </a:extLst>
            </xdr:cNvPr>
            <xdr:cNvSpPr txBox="1"/>
          </xdr:nvSpPr>
          <xdr:spPr>
            <a:xfrm>
              <a:off x="15862300" y="6584450"/>
              <a:ext cx="822960" cy="374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DDAA7A-8A22-DC41-97AB-B9328ADA7793}" type="TxLink">
                <a:rPr lang="en-US" sz="1100" b="0" i="0" u="none" strike="noStrike">
                  <a:solidFill>
                    <a:schemeClr val="bg1"/>
                  </a:solidFill>
                  <a:latin typeface="Arial" panose="020B0604020202020204" pitchFamily="34" charset="0"/>
                  <a:cs typeface="Arial" panose="020B0604020202020204" pitchFamily="34" charset="0"/>
                </a:rPr>
                <a:pPr algn="ctr"/>
                <a:t>Gidec</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68" name="Group 167">
            <a:extLst>
              <a:ext uri="{FF2B5EF4-FFF2-40B4-BE49-F238E27FC236}">
                <a16:creationId xmlns:a16="http://schemas.microsoft.com/office/drawing/2014/main" id="{F75AA07E-6146-3766-62C9-0705381A8F34}"/>
              </a:ext>
            </a:extLst>
          </xdr:cNvPr>
          <xdr:cNvGrpSpPr/>
        </xdr:nvGrpSpPr>
        <xdr:grpSpPr>
          <a:xfrm>
            <a:off x="11341100" y="6839968"/>
            <a:ext cx="5344160" cy="374183"/>
            <a:chOff x="6248400" y="10238740"/>
            <a:chExt cx="5344160" cy="365760"/>
          </a:xfrm>
        </xdr:grpSpPr>
        <xdr:sp macro="" textlink="Pivottables!CG6">
          <xdr:nvSpPr>
            <xdr:cNvPr id="169" name="TextBox 168">
              <a:extLst>
                <a:ext uri="{FF2B5EF4-FFF2-40B4-BE49-F238E27FC236}">
                  <a16:creationId xmlns:a16="http://schemas.microsoft.com/office/drawing/2014/main" id="{CBE2E80F-5F77-D02F-1744-9D18D62A23F0}"/>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AAA374-AC8B-8649-B38E-437BA4B63817}" type="TxLink">
                <a:rPr lang="en-US" sz="1100" b="0" i="0" u="none" strike="noStrike">
                  <a:solidFill>
                    <a:schemeClr val="bg1"/>
                  </a:solidFill>
                  <a:latin typeface="Arial" panose="020B0604020202020204" pitchFamily="34" charset="0"/>
                  <a:cs typeface="Arial" panose="020B0604020202020204" pitchFamily="34" charset="0"/>
                </a:rPr>
                <a:pPr algn="ctr"/>
                <a:t>Monday, August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6">
          <xdr:nvSpPr>
            <xdr:cNvPr id="170" name="TextBox 169">
              <a:extLst>
                <a:ext uri="{FF2B5EF4-FFF2-40B4-BE49-F238E27FC236}">
                  <a16:creationId xmlns:a16="http://schemas.microsoft.com/office/drawing/2014/main" id="{49C6D95C-A7BA-7610-A632-08D71EED7DBF}"/>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A8B8AB-9868-4A4E-BDAE-E43FF56266D4}"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6">
          <xdr:nvSpPr>
            <xdr:cNvPr id="171" name="TextBox 170">
              <a:extLst>
                <a:ext uri="{FF2B5EF4-FFF2-40B4-BE49-F238E27FC236}">
                  <a16:creationId xmlns:a16="http://schemas.microsoft.com/office/drawing/2014/main" id="{E2BB7683-86C7-F26D-16B2-C2D1EDBD9C7A}"/>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0AA459-1A33-384F-B944-22FCEA6B2F05}"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6">
          <xdr:nvSpPr>
            <xdr:cNvPr id="172" name="TextBox 171">
              <a:extLst>
                <a:ext uri="{FF2B5EF4-FFF2-40B4-BE49-F238E27FC236}">
                  <a16:creationId xmlns:a16="http://schemas.microsoft.com/office/drawing/2014/main" id="{4A056AF7-E0D0-AC23-1329-BE71A50F9981}"/>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85DA5F-34E4-164B-83E9-10DD112A8202}" type="TxLink">
                <a:rPr lang="en-US" sz="1100" b="0" i="0" u="none" strike="noStrike">
                  <a:solidFill>
                    <a:schemeClr val="bg1"/>
                  </a:solidFill>
                  <a:latin typeface="Arial" panose="020B0604020202020204" pitchFamily="34" charset="0"/>
                  <a:cs typeface="Arial" panose="020B0604020202020204" pitchFamily="34" charset="0"/>
                </a:rPr>
                <a:pPr algn="ctr"/>
                <a:t>Safeskin</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6">
          <xdr:nvSpPr>
            <xdr:cNvPr id="173" name="TextBox 172">
              <a:extLst>
                <a:ext uri="{FF2B5EF4-FFF2-40B4-BE49-F238E27FC236}">
                  <a16:creationId xmlns:a16="http://schemas.microsoft.com/office/drawing/2014/main" id="{18D6ED1B-6762-D4B6-979B-360EFC65DAD1}"/>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5B6A62-15E4-864E-B65A-789BE1A06E44}" type="TxLink">
                <a:rPr lang="en-US" sz="1100" b="0" i="0" u="none" strike="noStrike">
                  <a:solidFill>
                    <a:schemeClr val="bg1"/>
                  </a:solidFill>
                  <a:latin typeface="Arial" panose="020B0604020202020204" pitchFamily="34" charset="0"/>
                  <a:cs typeface="Arial" panose="020B0604020202020204" pitchFamily="34" charset="0"/>
                </a:rPr>
                <a:pPr algn="ctr"/>
                <a:t>Mina</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74" name="Group 173">
            <a:extLst>
              <a:ext uri="{FF2B5EF4-FFF2-40B4-BE49-F238E27FC236}">
                <a16:creationId xmlns:a16="http://schemas.microsoft.com/office/drawing/2014/main" id="{35E8B860-73C0-22BD-1A19-781B1E4CD032}"/>
              </a:ext>
            </a:extLst>
          </xdr:cNvPr>
          <xdr:cNvGrpSpPr/>
        </xdr:nvGrpSpPr>
        <xdr:grpSpPr>
          <a:xfrm>
            <a:off x="11341100" y="7095487"/>
            <a:ext cx="5344160" cy="374183"/>
            <a:chOff x="6248400" y="10238740"/>
            <a:chExt cx="5344160" cy="365760"/>
          </a:xfrm>
        </xdr:grpSpPr>
        <xdr:sp macro="" textlink="Pivottables!CG7">
          <xdr:nvSpPr>
            <xdr:cNvPr id="175" name="TextBox 174">
              <a:extLst>
                <a:ext uri="{FF2B5EF4-FFF2-40B4-BE49-F238E27FC236}">
                  <a16:creationId xmlns:a16="http://schemas.microsoft.com/office/drawing/2014/main" id="{C42ED935-1BE3-BE31-871E-5CC48C8D2D4F}"/>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E2036-759B-3A4F-A3BF-DFE1FFD588F7}" type="TxLink">
                <a:rPr lang="en-US" sz="1100" b="0" i="0" u="none" strike="noStrike">
                  <a:solidFill>
                    <a:schemeClr val="bg1"/>
                  </a:solidFill>
                  <a:latin typeface="Arial" panose="020B0604020202020204" pitchFamily="34" charset="0"/>
                  <a:cs typeface="Arial" panose="020B0604020202020204" pitchFamily="34" charset="0"/>
                </a:rPr>
                <a:pPr algn="ctr"/>
                <a:t>Friday, July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7">
          <xdr:nvSpPr>
            <xdr:cNvPr id="176" name="TextBox 175">
              <a:extLst>
                <a:ext uri="{FF2B5EF4-FFF2-40B4-BE49-F238E27FC236}">
                  <a16:creationId xmlns:a16="http://schemas.microsoft.com/office/drawing/2014/main" id="{E4D7D66C-B85C-5262-014B-8A98E893B502}"/>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885E3B-EC6C-FB41-8F04-788A3E53FAC2}"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7">
          <xdr:nvSpPr>
            <xdr:cNvPr id="177" name="TextBox 176">
              <a:extLst>
                <a:ext uri="{FF2B5EF4-FFF2-40B4-BE49-F238E27FC236}">
                  <a16:creationId xmlns:a16="http://schemas.microsoft.com/office/drawing/2014/main" id="{89C7A771-8714-1351-2E69-3C62CFF8CD09}"/>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29D2B4-48F3-3847-A56B-C8CEC03B4F07}"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7">
          <xdr:nvSpPr>
            <xdr:cNvPr id="178" name="TextBox 177">
              <a:extLst>
                <a:ext uri="{FF2B5EF4-FFF2-40B4-BE49-F238E27FC236}">
                  <a16:creationId xmlns:a16="http://schemas.microsoft.com/office/drawing/2014/main" id="{694051C3-AA21-7FE7-B401-A04669D552C5}"/>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4D1B7-C733-0C4C-835E-CE90AD2963A2}" type="TxLink">
                <a:rPr lang="en-US" sz="1100" b="0" i="0" u="none" strike="noStrike">
                  <a:solidFill>
                    <a:schemeClr val="bg1"/>
                  </a:solidFill>
                  <a:latin typeface="Arial" panose="020B0604020202020204" pitchFamily="34" charset="0"/>
                  <a:cs typeface="Arial" panose="020B0604020202020204" pitchFamily="34" charset="0"/>
                </a:rPr>
                <a:pPr algn="ctr"/>
                <a:t>Giza</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7">
          <xdr:nvSpPr>
            <xdr:cNvPr id="179" name="TextBox 178">
              <a:extLst>
                <a:ext uri="{FF2B5EF4-FFF2-40B4-BE49-F238E27FC236}">
                  <a16:creationId xmlns:a16="http://schemas.microsoft.com/office/drawing/2014/main" id="{B68B062C-DE9B-936A-FA20-EBE814406520}"/>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4B2C7-03A5-AC4F-B6E0-23C274BFE3FE}" type="TxLink">
                <a:rPr lang="en-US" sz="1100" b="0" i="0" u="none" strike="noStrike">
                  <a:solidFill>
                    <a:schemeClr val="bg1"/>
                  </a:solidFill>
                  <a:latin typeface="Arial" panose="020B0604020202020204" pitchFamily="34" charset="0"/>
                  <a:cs typeface="Arial" panose="020B0604020202020204" pitchFamily="34" charset="0"/>
                </a:rPr>
                <a:pPr algn="ctr"/>
                <a:t>X1 Port</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80" name="Group 179">
            <a:extLst>
              <a:ext uri="{FF2B5EF4-FFF2-40B4-BE49-F238E27FC236}">
                <a16:creationId xmlns:a16="http://schemas.microsoft.com/office/drawing/2014/main" id="{833E7ECD-DFC3-AA67-BEC9-7F8C87B8DB90}"/>
              </a:ext>
            </a:extLst>
          </xdr:cNvPr>
          <xdr:cNvGrpSpPr/>
        </xdr:nvGrpSpPr>
        <xdr:grpSpPr>
          <a:xfrm>
            <a:off x="11341100" y="7351006"/>
            <a:ext cx="5344160" cy="374183"/>
            <a:chOff x="6248400" y="10238740"/>
            <a:chExt cx="5344160" cy="365760"/>
          </a:xfrm>
        </xdr:grpSpPr>
        <xdr:sp macro="" textlink="Pivottables!CG8">
          <xdr:nvSpPr>
            <xdr:cNvPr id="181" name="TextBox 180">
              <a:extLst>
                <a:ext uri="{FF2B5EF4-FFF2-40B4-BE49-F238E27FC236}">
                  <a16:creationId xmlns:a16="http://schemas.microsoft.com/office/drawing/2014/main" id="{65F04F15-2FED-837D-FED6-78A1B6EFE8A6}"/>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977CC4-55BD-9E42-9A99-8A05BAA3D5F8}" type="TxLink">
                <a:rPr lang="en-US" sz="1100" b="0" i="0" u="none" strike="noStrike">
                  <a:solidFill>
                    <a:schemeClr val="bg1"/>
                  </a:solidFill>
                  <a:latin typeface="Arial" panose="020B0604020202020204" pitchFamily="34" charset="0"/>
                  <a:cs typeface="Arial" panose="020B0604020202020204" pitchFamily="34" charset="0"/>
                </a:rPr>
                <a:pPr algn="ctr"/>
                <a:t>Tuesday, March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8">
          <xdr:nvSpPr>
            <xdr:cNvPr id="182" name="TextBox 181">
              <a:extLst>
                <a:ext uri="{FF2B5EF4-FFF2-40B4-BE49-F238E27FC236}">
                  <a16:creationId xmlns:a16="http://schemas.microsoft.com/office/drawing/2014/main" id="{500154DA-4D53-5114-242B-D22144581451}"/>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59EEF7-E44B-3441-B0BE-8F72C9B334A0}"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8">
          <xdr:nvSpPr>
            <xdr:cNvPr id="183" name="TextBox 182">
              <a:extLst>
                <a:ext uri="{FF2B5EF4-FFF2-40B4-BE49-F238E27FC236}">
                  <a16:creationId xmlns:a16="http://schemas.microsoft.com/office/drawing/2014/main" id="{79338B72-5403-65A8-8CBF-9AB89516B2EA}"/>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585D6-9AA1-7F43-A170-BC0AE162793D}"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8">
          <xdr:nvSpPr>
            <xdr:cNvPr id="184" name="TextBox 183">
              <a:extLst>
                <a:ext uri="{FF2B5EF4-FFF2-40B4-BE49-F238E27FC236}">
                  <a16:creationId xmlns:a16="http://schemas.microsoft.com/office/drawing/2014/main" id="{56013A1A-57FE-C28C-3A21-6753A5E34A69}"/>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E216BA-BE6D-B948-BCF4-3539A40262F3}" type="TxLink">
                <a:rPr lang="en-US" sz="1100" b="0" i="0" u="none" strike="noStrike">
                  <a:solidFill>
                    <a:schemeClr val="bg1"/>
                  </a:solidFill>
                  <a:latin typeface="Arial" panose="020B0604020202020204" pitchFamily="34" charset="0"/>
                  <a:cs typeface="Arial" panose="020B0604020202020204" pitchFamily="34" charset="0"/>
                </a:rPr>
                <a:pPr algn="ctr"/>
                <a:t>Top glove</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8">
          <xdr:nvSpPr>
            <xdr:cNvPr id="185" name="TextBox 184">
              <a:extLst>
                <a:ext uri="{FF2B5EF4-FFF2-40B4-BE49-F238E27FC236}">
                  <a16:creationId xmlns:a16="http://schemas.microsoft.com/office/drawing/2014/main" id="{055DE4C2-C2BE-29BC-0B82-90F521E24A7F}"/>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3AA38-3272-0140-9854-48B6C2FD4321}" type="TxLink">
                <a:rPr lang="en-US" sz="1100" b="0" i="0" u="none" strike="noStrike">
                  <a:solidFill>
                    <a:schemeClr val="bg1"/>
                  </a:solidFill>
                  <a:latin typeface="Arial" panose="020B0604020202020204" pitchFamily="34" charset="0"/>
                  <a:cs typeface="Arial" panose="020B0604020202020204" pitchFamily="34" charset="0"/>
                </a:rPr>
                <a:pPr algn="ctr"/>
                <a:t>X1 Port</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86" name="Group 185">
            <a:extLst>
              <a:ext uri="{FF2B5EF4-FFF2-40B4-BE49-F238E27FC236}">
                <a16:creationId xmlns:a16="http://schemas.microsoft.com/office/drawing/2014/main" id="{E6D990CD-D772-55A9-7A99-C1B58B0289B7}"/>
              </a:ext>
            </a:extLst>
          </xdr:cNvPr>
          <xdr:cNvGrpSpPr/>
        </xdr:nvGrpSpPr>
        <xdr:grpSpPr>
          <a:xfrm>
            <a:off x="11341100" y="7606525"/>
            <a:ext cx="5344160" cy="374183"/>
            <a:chOff x="6248400" y="10238740"/>
            <a:chExt cx="5344160" cy="365760"/>
          </a:xfrm>
        </xdr:grpSpPr>
        <xdr:sp macro="" textlink="Pivottables!CG9">
          <xdr:nvSpPr>
            <xdr:cNvPr id="187" name="TextBox 186">
              <a:extLst>
                <a:ext uri="{FF2B5EF4-FFF2-40B4-BE49-F238E27FC236}">
                  <a16:creationId xmlns:a16="http://schemas.microsoft.com/office/drawing/2014/main" id="{382EB99D-3AAA-A3B7-F1F6-D383C707D69D}"/>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8B791B-07FB-5B4C-A8AD-7048DB1C055A}" type="TxLink">
                <a:rPr lang="en-US" sz="1100" b="0" i="0" u="none" strike="noStrike">
                  <a:solidFill>
                    <a:schemeClr val="bg1"/>
                  </a:solidFill>
                  <a:latin typeface="Arial" panose="020B0604020202020204" pitchFamily="34" charset="0"/>
                  <a:cs typeface="Arial" panose="020B0604020202020204" pitchFamily="34" charset="0"/>
                </a:rPr>
                <a:pPr algn="ctr"/>
                <a:t>Tuesday, March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9">
          <xdr:nvSpPr>
            <xdr:cNvPr id="188" name="TextBox 187">
              <a:extLst>
                <a:ext uri="{FF2B5EF4-FFF2-40B4-BE49-F238E27FC236}">
                  <a16:creationId xmlns:a16="http://schemas.microsoft.com/office/drawing/2014/main" id="{11BB8553-6BF2-0B81-40B3-AED5EEE3A752}"/>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FFB377-8B4F-DD49-BAF9-D70BA8232888}"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9">
          <xdr:nvSpPr>
            <xdr:cNvPr id="189" name="TextBox 188">
              <a:extLst>
                <a:ext uri="{FF2B5EF4-FFF2-40B4-BE49-F238E27FC236}">
                  <a16:creationId xmlns:a16="http://schemas.microsoft.com/office/drawing/2014/main" id="{D180D9A0-9B58-6ACE-F4E6-EBD81FC148A3}"/>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A42410-E133-A44E-8775-DC2EDC71C2AC}"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9">
          <xdr:nvSpPr>
            <xdr:cNvPr id="190" name="TextBox 189">
              <a:extLst>
                <a:ext uri="{FF2B5EF4-FFF2-40B4-BE49-F238E27FC236}">
                  <a16:creationId xmlns:a16="http://schemas.microsoft.com/office/drawing/2014/main" id="{AAF1C09F-991E-556A-F403-2C005694E562}"/>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35AE6E-B231-8D41-A371-199FB4EDFD4E}" type="TxLink">
                <a:rPr lang="en-US" sz="1100" b="0" i="0" u="none" strike="noStrike">
                  <a:solidFill>
                    <a:schemeClr val="bg1"/>
                  </a:solidFill>
                  <a:latin typeface="Arial" panose="020B0604020202020204" pitchFamily="34" charset="0"/>
                  <a:cs typeface="Arial" panose="020B0604020202020204" pitchFamily="34" charset="0"/>
                </a:rPr>
                <a:pPr algn="ctr"/>
                <a:t>Gidec</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9">
          <xdr:nvSpPr>
            <xdr:cNvPr id="191" name="TextBox 190">
              <a:extLst>
                <a:ext uri="{FF2B5EF4-FFF2-40B4-BE49-F238E27FC236}">
                  <a16:creationId xmlns:a16="http://schemas.microsoft.com/office/drawing/2014/main" id="{68DA654C-2B74-A3E8-1F04-B9BEBB3DC715}"/>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C7470B-4565-884F-8958-8AD92410EDD7}" type="TxLink">
                <a:rPr lang="en-US" sz="1100" b="0" i="0" u="none" strike="noStrike">
                  <a:solidFill>
                    <a:schemeClr val="bg1"/>
                  </a:solidFill>
                  <a:latin typeface="Arial" panose="020B0604020202020204" pitchFamily="34" charset="0"/>
                  <a:cs typeface="Arial" panose="020B0604020202020204" pitchFamily="34" charset="0"/>
                </a:rPr>
                <a:pPr algn="ctr"/>
                <a:t>Suies</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92" name="Group 191">
            <a:extLst>
              <a:ext uri="{FF2B5EF4-FFF2-40B4-BE49-F238E27FC236}">
                <a16:creationId xmlns:a16="http://schemas.microsoft.com/office/drawing/2014/main" id="{CC1E01ED-8E5C-74F8-47C8-C307ED584496}"/>
              </a:ext>
            </a:extLst>
          </xdr:cNvPr>
          <xdr:cNvGrpSpPr/>
        </xdr:nvGrpSpPr>
        <xdr:grpSpPr>
          <a:xfrm>
            <a:off x="11341100" y="7862044"/>
            <a:ext cx="5344160" cy="374183"/>
            <a:chOff x="6248400" y="10238740"/>
            <a:chExt cx="5344160" cy="365760"/>
          </a:xfrm>
        </xdr:grpSpPr>
        <xdr:sp macro="" textlink="Pivottables!CG10">
          <xdr:nvSpPr>
            <xdr:cNvPr id="193" name="TextBox 192">
              <a:extLst>
                <a:ext uri="{FF2B5EF4-FFF2-40B4-BE49-F238E27FC236}">
                  <a16:creationId xmlns:a16="http://schemas.microsoft.com/office/drawing/2014/main" id="{0930F5D0-CBEF-BFBF-2F6E-5D58405D1351}"/>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CB78E7-BF57-D84D-8B84-A54D257DB0CE}" type="TxLink">
                <a:rPr lang="en-US" sz="1100" b="0" i="0" u="none" strike="noStrike">
                  <a:solidFill>
                    <a:schemeClr val="bg1"/>
                  </a:solidFill>
                  <a:latin typeface="Arial" panose="020B0604020202020204" pitchFamily="34" charset="0"/>
                  <a:cs typeface="Arial" panose="020B0604020202020204" pitchFamily="34" charset="0"/>
                </a:rPr>
                <a:pPr algn="ctr"/>
                <a:t>Saturday, January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10">
          <xdr:nvSpPr>
            <xdr:cNvPr id="194" name="TextBox 193">
              <a:extLst>
                <a:ext uri="{FF2B5EF4-FFF2-40B4-BE49-F238E27FC236}">
                  <a16:creationId xmlns:a16="http://schemas.microsoft.com/office/drawing/2014/main" id="{2D14C77C-57F3-714E-2107-8AE33789BA61}"/>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EB4A29-C3CD-2449-95B6-A778D4CBBF13}"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10">
          <xdr:nvSpPr>
            <xdr:cNvPr id="195" name="TextBox 194">
              <a:extLst>
                <a:ext uri="{FF2B5EF4-FFF2-40B4-BE49-F238E27FC236}">
                  <a16:creationId xmlns:a16="http://schemas.microsoft.com/office/drawing/2014/main" id="{AA01E795-0D7B-08B5-CC44-601EC9992124}"/>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981573-7F01-1F40-B27E-71FCA2FB56D2}"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10">
          <xdr:nvSpPr>
            <xdr:cNvPr id="196" name="TextBox 195">
              <a:extLst>
                <a:ext uri="{FF2B5EF4-FFF2-40B4-BE49-F238E27FC236}">
                  <a16:creationId xmlns:a16="http://schemas.microsoft.com/office/drawing/2014/main" id="{603B8B66-896A-EA15-18E2-7D5991A71E6F}"/>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012680-2C02-B84F-BA48-684C5DB6408A}" type="TxLink">
                <a:rPr lang="en-US" sz="1100" b="0" i="0" u="none" strike="noStrike">
                  <a:solidFill>
                    <a:schemeClr val="bg1"/>
                  </a:solidFill>
                  <a:latin typeface="Arial" panose="020B0604020202020204" pitchFamily="34" charset="0"/>
                  <a:cs typeface="Arial" panose="020B0604020202020204" pitchFamily="34" charset="0"/>
                </a:rPr>
                <a:pPr algn="ctr"/>
                <a:t>Xunthai</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10">
          <xdr:nvSpPr>
            <xdr:cNvPr id="197" name="TextBox 196">
              <a:extLst>
                <a:ext uri="{FF2B5EF4-FFF2-40B4-BE49-F238E27FC236}">
                  <a16:creationId xmlns:a16="http://schemas.microsoft.com/office/drawing/2014/main" id="{6A27FCA8-7521-3761-71E5-B799D576DD28}"/>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7B4253-1B3D-9A4C-852B-04E22D93BC5A}" type="TxLink">
                <a:rPr lang="en-US" sz="1100" b="0" i="0" u="none" strike="noStrike">
                  <a:solidFill>
                    <a:schemeClr val="bg1"/>
                  </a:solidFill>
                  <a:latin typeface="Arial" panose="020B0604020202020204" pitchFamily="34" charset="0"/>
                  <a:cs typeface="Arial" panose="020B0604020202020204" pitchFamily="34" charset="0"/>
                </a:rPr>
                <a:pPr algn="ctr"/>
                <a:t>Gidec</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198" name="Group 197">
            <a:extLst>
              <a:ext uri="{FF2B5EF4-FFF2-40B4-BE49-F238E27FC236}">
                <a16:creationId xmlns:a16="http://schemas.microsoft.com/office/drawing/2014/main" id="{01791F08-AAB3-E7F3-B00D-28C043A3FEE9}"/>
              </a:ext>
            </a:extLst>
          </xdr:cNvPr>
          <xdr:cNvGrpSpPr/>
        </xdr:nvGrpSpPr>
        <xdr:grpSpPr>
          <a:xfrm>
            <a:off x="11341100" y="8117563"/>
            <a:ext cx="5344160" cy="374183"/>
            <a:chOff x="6248400" y="10238740"/>
            <a:chExt cx="5344160" cy="365760"/>
          </a:xfrm>
        </xdr:grpSpPr>
        <xdr:sp macro="" textlink="Pivottables!CG11">
          <xdr:nvSpPr>
            <xdr:cNvPr id="199" name="TextBox 198">
              <a:extLst>
                <a:ext uri="{FF2B5EF4-FFF2-40B4-BE49-F238E27FC236}">
                  <a16:creationId xmlns:a16="http://schemas.microsoft.com/office/drawing/2014/main" id="{497F3E09-3CE8-E248-C10A-B294A7AAE5E8}"/>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83EDA8-065D-FE4D-97B8-C554AC4097E6}" type="TxLink">
                <a:rPr lang="en-US" sz="1100" b="0" i="0" u="none" strike="noStrike">
                  <a:solidFill>
                    <a:schemeClr val="bg1"/>
                  </a:solidFill>
                  <a:latin typeface="Arial" panose="020B0604020202020204" pitchFamily="34" charset="0"/>
                  <a:cs typeface="Arial" panose="020B0604020202020204" pitchFamily="34" charset="0"/>
                </a:rPr>
                <a:pPr algn="ctr"/>
                <a:t>Tuesday, November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11">
          <xdr:nvSpPr>
            <xdr:cNvPr id="200" name="TextBox 199">
              <a:extLst>
                <a:ext uri="{FF2B5EF4-FFF2-40B4-BE49-F238E27FC236}">
                  <a16:creationId xmlns:a16="http://schemas.microsoft.com/office/drawing/2014/main" id="{75F11DE6-86F9-CDFB-BE0A-470F8D8BE246}"/>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FE84E3-3D6C-0B43-A415-CAC75741001D}"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11">
          <xdr:nvSpPr>
            <xdr:cNvPr id="201" name="TextBox 200">
              <a:extLst>
                <a:ext uri="{FF2B5EF4-FFF2-40B4-BE49-F238E27FC236}">
                  <a16:creationId xmlns:a16="http://schemas.microsoft.com/office/drawing/2014/main" id="{F5EC4528-4DA6-0A66-EDBD-1F544B9F4665}"/>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ED8500-59FB-694E-976F-1913A90F7C5E}"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11">
          <xdr:nvSpPr>
            <xdr:cNvPr id="202" name="TextBox 201">
              <a:extLst>
                <a:ext uri="{FF2B5EF4-FFF2-40B4-BE49-F238E27FC236}">
                  <a16:creationId xmlns:a16="http://schemas.microsoft.com/office/drawing/2014/main" id="{E4553711-9A0D-5151-1AF1-763E69C62697}"/>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7491D3-9B3D-AB45-B3E4-07F06BD0F53A}" type="TxLink">
                <a:rPr lang="en-US" sz="1100" b="0" i="0" u="none" strike="noStrike">
                  <a:solidFill>
                    <a:schemeClr val="bg1"/>
                  </a:solidFill>
                  <a:latin typeface="Arial" panose="020B0604020202020204" pitchFamily="34" charset="0"/>
                  <a:cs typeface="Arial" panose="020B0604020202020204" pitchFamily="34" charset="0"/>
                </a:rPr>
                <a:pPr algn="ctr"/>
                <a:t>Xunthai</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11">
          <xdr:nvSpPr>
            <xdr:cNvPr id="203" name="TextBox 202">
              <a:extLst>
                <a:ext uri="{FF2B5EF4-FFF2-40B4-BE49-F238E27FC236}">
                  <a16:creationId xmlns:a16="http://schemas.microsoft.com/office/drawing/2014/main" id="{CEF2A4DB-CCBC-2684-B8CF-1F0D0E3F752F}"/>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7B21B-5156-C54B-B8D2-4B592C63D969}" type="TxLink">
                <a:rPr lang="en-US" sz="1100" b="0" i="0" u="none" strike="noStrike">
                  <a:solidFill>
                    <a:schemeClr val="bg1"/>
                  </a:solidFill>
                  <a:latin typeface="Arial" panose="020B0604020202020204" pitchFamily="34" charset="0"/>
                  <a:cs typeface="Arial" panose="020B0604020202020204" pitchFamily="34" charset="0"/>
                </a:rPr>
                <a:pPr algn="ctr"/>
                <a:t>Gidec</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204" name="Group 203">
            <a:extLst>
              <a:ext uri="{FF2B5EF4-FFF2-40B4-BE49-F238E27FC236}">
                <a16:creationId xmlns:a16="http://schemas.microsoft.com/office/drawing/2014/main" id="{E17BF498-C8F1-CE6C-636A-774FD02763EB}"/>
              </a:ext>
            </a:extLst>
          </xdr:cNvPr>
          <xdr:cNvGrpSpPr/>
        </xdr:nvGrpSpPr>
        <xdr:grpSpPr>
          <a:xfrm>
            <a:off x="11341100" y="8373082"/>
            <a:ext cx="5344160" cy="374183"/>
            <a:chOff x="6248400" y="10238740"/>
            <a:chExt cx="5344160" cy="365760"/>
          </a:xfrm>
        </xdr:grpSpPr>
        <xdr:sp macro="" textlink="Pivottables!CG12">
          <xdr:nvSpPr>
            <xdr:cNvPr id="205" name="TextBox 204">
              <a:extLst>
                <a:ext uri="{FF2B5EF4-FFF2-40B4-BE49-F238E27FC236}">
                  <a16:creationId xmlns:a16="http://schemas.microsoft.com/office/drawing/2014/main" id="{5170BD50-DB79-F109-B7EE-257FD2D094A6}"/>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24DFBF-2219-2948-AFD1-64FF438E61A0}" type="TxLink">
                <a:rPr lang="en-US" sz="1100" b="0" i="0" u="none" strike="noStrike">
                  <a:solidFill>
                    <a:schemeClr val="bg1"/>
                  </a:solidFill>
                  <a:latin typeface="Arial" panose="020B0604020202020204" pitchFamily="34" charset="0"/>
                  <a:cs typeface="Arial" panose="020B0604020202020204" pitchFamily="34" charset="0"/>
                </a:rPr>
                <a:pPr algn="ctr"/>
                <a:t>Thursday, September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12">
          <xdr:nvSpPr>
            <xdr:cNvPr id="206" name="TextBox 205">
              <a:extLst>
                <a:ext uri="{FF2B5EF4-FFF2-40B4-BE49-F238E27FC236}">
                  <a16:creationId xmlns:a16="http://schemas.microsoft.com/office/drawing/2014/main" id="{F69B0479-0ED3-0D4B-4B22-16B79FE58815}"/>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C5D4A0-26FD-3548-8A98-53D853C23C8B}"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12">
          <xdr:nvSpPr>
            <xdr:cNvPr id="207" name="TextBox 206">
              <a:extLst>
                <a:ext uri="{FF2B5EF4-FFF2-40B4-BE49-F238E27FC236}">
                  <a16:creationId xmlns:a16="http://schemas.microsoft.com/office/drawing/2014/main" id="{CB794BEF-4AFD-3567-E34D-CA94496316C4}"/>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6605D-000F-1C4C-8C75-EC89585CE13A}"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12">
          <xdr:nvSpPr>
            <xdr:cNvPr id="208" name="TextBox 207">
              <a:extLst>
                <a:ext uri="{FF2B5EF4-FFF2-40B4-BE49-F238E27FC236}">
                  <a16:creationId xmlns:a16="http://schemas.microsoft.com/office/drawing/2014/main" id="{D7DE4759-1264-4604-FF4B-E2E1D8641A18}"/>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C85BB6-7AE9-5247-8AEC-6CB5230DE9D2}" type="TxLink">
                <a:rPr lang="en-US" sz="1100" b="0" i="0" u="none" strike="noStrike">
                  <a:solidFill>
                    <a:schemeClr val="bg1"/>
                  </a:solidFill>
                  <a:latin typeface="Arial" panose="020B0604020202020204" pitchFamily="34" charset="0"/>
                  <a:cs typeface="Arial" panose="020B0604020202020204" pitchFamily="34" charset="0"/>
                </a:rPr>
                <a:pPr algn="ctr"/>
                <a:t>Safeskin</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12">
          <xdr:nvSpPr>
            <xdr:cNvPr id="209" name="TextBox 208">
              <a:extLst>
                <a:ext uri="{FF2B5EF4-FFF2-40B4-BE49-F238E27FC236}">
                  <a16:creationId xmlns:a16="http://schemas.microsoft.com/office/drawing/2014/main" id="{4EFE3127-E109-B87C-354E-5E51666CC80C}"/>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39A1AA-91E6-9344-BF39-E6C544ECF039}" type="TxLink">
                <a:rPr lang="en-US" sz="1100" b="0" i="0" u="none" strike="noStrike">
                  <a:solidFill>
                    <a:schemeClr val="bg1"/>
                  </a:solidFill>
                  <a:latin typeface="Arial" panose="020B0604020202020204" pitchFamily="34" charset="0"/>
                  <a:cs typeface="Arial" panose="020B0604020202020204" pitchFamily="34" charset="0"/>
                </a:rPr>
                <a:pPr algn="ctr"/>
                <a:t>Mina</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210" name="Group 209">
            <a:extLst>
              <a:ext uri="{FF2B5EF4-FFF2-40B4-BE49-F238E27FC236}">
                <a16:creationId xmlns:a16="http://schemas.microsoft.com/office/drawing/2014/main" id="{E88D6321-1D8E-87AE-10F9-B261816177E4}"/>
              </a:ext>
            </a:extLst>
          </xdr:cNvPr>
          <xdr:cNvGrpSpPr/>
        </xdr:nvGrpSpPr>
        <xdr:grpSpPr>
          <a:xfrm>
            <a:off x="11341100" y="8628601"/>
            <a:ext cx="5344160" cy="374183"/>
            <a:chOff x="6248400" y="10238740"/>
            <a:chExt cx="5344160" cy="365760"/>
          </a:xfrm>
        </xdr:grpSpPr>
        <xdr:sp macro="" textlink="Pivottables!CG13">
          <xdr:nvSpPr>
            <xdr:cNvPr id="211" name="TextBox 210">
              <a:extLst>
                <a:ext uri="{FF2B5EF4-FFF2-40B4-BE49-F238E27FC236}">
                  <a16:creationId xmlns:a16="http://schemas.microsoft.com/office/drawing/2014/main" id="{5E7DC02D-FC78-A7E8-BA17-6BF2D4ED1546}"/>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4ECB89-F5A8-DD4F-B422-12C9ACF038C5}" type="TxLink">
                <a:rPr lang="en-US" sz="1100" b="0" i="0" u="none" strike="noStrike">
                  <a:solidFill>
                    <a:schemeClr val="bg1"/>
                  </a:solidFill>
                  <a:latin typeface="Arial" panose="020B0604020202020204" pitchFamily="34" charset="0"/>
                  <a:cs typeface="Arial" panose="020B0604020202020204" pitchFamily="34" charset="0"/>
                </a:rPr>
                <a:pPr algn="ctr"/>
                <a:t>Friday, July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13">
          <xdr:nvSpPr>
            <xdr:cNvPr id="212" name="TextBox 211">
              <a:extLst>
                <a:ext uri="{FF2B5EF4-FFF2-40B4-BE49-F238E27FC236}">
                  <a16:creationId xmlns:a16="http://schemas.microsoft.com/office/drawing/2014/main" id="{B8141F40-8FFA-2FB0-2725-BD57F4671376}"/>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E2A339-3E8C-914D-83AE-D778C8930936}"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13">
          <xdr:nvSpPr>
            <xdr:cNvPr id="213" name="TextBox 212">
              <a:extLst>
                <a:ext uri="{FF2B5EF4-FFF2-40B4-BE49-F238E27FC236}">
                  <a16:creationId xmlns:a16="http://schemas.microsoft.com/office/drawing/2014/main" id="{27CBE63B-C37D-0872-8FFB-56063B5CE5D6}"/>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D9DD1D-445E-6B4B-BEBD-480DE0F89E68}"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13">
          <xdr:nvSpPr>
            <xdr:cNvPr id="214" name="TextBox 213">
              <a:extLst>
                <a:ext uri="{FF2B5EF4-FFF2-40B4-BE49-F238E27FC236}">
                  <a16:creationId xmlns:a16="http://schemas.microsoft.com/office/drawing/2014/main" id="{D053A3CF-125E-049D-2D1A-EFB875603DF5}"/>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B63860-BC30-F84F-B815-306B56A0B64E}" type="TxLink">
                <a:rPr lang="en-US" sz="1100" b="0" i="0" u="none" strike="noStrike">
                  <a:solidFill>
                    <a:schemeClr val="bg1"/>
                  </a:solidFill>
                  <a:latin typeface="Arial" panose="020B0604020202020204" pitchFamily="34" charset="0"/>
                  <a:cs typeface="Arial" panose="020B0604020202020204" pitchFamily="34" charset="0"/>
                </a:rPr>
                <a:pPr algn="ctr"/>
                <a:t>Giza</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13">
          <xdr:nvSpPr>
            <xdr:cNvPr id="215" name="TextBox 214">
              <a:extLst>
                <a:ext uri="{FF2B5EF4-FFF2-40B4-BE49-F238E27FC236}">
                  <a16:creationId xmlns:a16="http://schemas.microsoft.com/office/drawing/2014/main" id="{DB5B9DE0-FC13-6ECB-B565-D07381EA1324}"/>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2FF959-9271-7A45-8B2F-D02A0112A615}" type="TxLink">
                <a:rPr lang="en-US" sz="1100" b="0" i="0" u="none" strike="noStrike">
                  <a:solidFill>
                    <a:schemeClr val="bg1"/>
                  </a:solidFill>
                  <a:latin typeface="Arial" panose="020B0604020202020204" pitchFamily="34" charset="0"/>
                  <a:cs typeface="Arial" panose="020B0604020202020204" pitchFamily="34" charset="0"/>
                </a:rPr>
                <a:pPr algn="ctr"/>
                <a:t>X1 Port</a:t>
              </a:fld>
              <a:endParaRPr lang="en-US" sz="1100" b="0">
                <a:solidFill>
                  <a:schemeClr val="bg1"/>
                </a:solidFill>
                <a:latin typeface="Arial" panose="020B0604020202020204" pitchFamily="34" charset="0"/>
                <a:cs typeface="Arial" panose="020B0604020202020204" pitchFamily="34" charset="0"/>
              </a:endParaRPr>
            </a:p>
          </xdr:txBody>
        </xdr:sp>
      </xdr:grpSp>
      <xdr:grpSp>
        <xdr:nvGrpSpPr>
          <xdr:cNvPr id="216" name="Group 215">
            <a:extLst>
              <a:ext uri="{FF2B5EF4-FFF2-40B4-BE49-F238E27FC236}">
                <a16:creationId xmlns:a16="http://schemas.microsoft.com/office/drawing/2014/main" id="{4991176D-E227-D961-F45A-11BB31DAC2A3}"/>
              </a:ext>
            </a:extLst>
          </xdr:cNvPr>
          <xdr:cNvGrpSpPr/>
        </xdr:nvGrpSpPr>
        <xdr:grpSpPr>
          <a:xfrm>
            <a:off x="11341100" y="8884117"/>
            <a:ext cx="5344160" cy="374183"/>
            <a:chOff x="6248400" y="10238740"/>
            <a:chExt cx="5344160" cy="365760"/>
          </a:xfrm>
        </xdr:grpSpPr>
        <xdr:sp macro="" textlink="Pivottables!CG14">
          <xdr:nvSpPr>
            <xdr:cNvPr id="217" name="TextBox 216">
              <a:extLst>
                <a:ext uri="{FF2B5EF4-FFF2-40B4-BE49-F238E27FC236}">
                  <a16:creationId xmlns:a16="http://schemas.microsoft.com/office/drawing/2014/main" id="{F049F58E-B17E-8D2E-39B0-1F3DEA1A2624}"/>
                </a:ext>
              </a:extLst>
            </xdr:cNvPr>
            <xdr:cNvSpPr txBox="1"/>
          </xdr:nvSpPr>
          <xdr:spPr>
            <a:xfrm>
              <a:off x="6248400" y="10238740"/>
              <a:ext cx="1866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5112D-0C9E-B54F-BDAF-05C709997120}" type="TxLink">
                <a:rPr lang="en-US" sz="1100" b="0" i="0" u="none" strike="noStrike">
                  <a:solidFill>
                    <a:schemeClr val="bg1"/>
                  </a:solidFill>
                  <a:latin typeface="Arial" panose="020B0604020202020204" pitchFamily="34" charset="0"/>
                  <a:cs typeface="Arial" panose="020B0604020202020204" pitchFamily="34" charset="0"/>
                </a:rPr>
                <a:pPr algn="ctr"/>
                <a:t>Sunday, May 1, 2022</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H14">
          <xdr:nvSpPr>
            <xdr:cNvPr id="218" name="TextBox 217">
              <a:extLst>
                <a:ext uri="{FF2B5EF4-FFF2-40B4-BE49-F238E27FC236}">
                  <a16:creationId xmlns:a16="http://schemas.microsoft.com/office/drawing/2014/main" id="{1204BDD0-3062-6CFC-C62D-42E6EAC14B91}"/>
                </a:ext>
              </a:extLst>
            </xdr:cNvPr>
            <xdr:cNvSpPr txBox="1"/>
          </xdr:nvSpPr>
          <xdr:spPr>
            <a:xfrm>
              <a:off x="8042275"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782788-6700-A546-AA60-CD3449B8130F}" type="TxLink">
                <a:rPr lang="en-US" sz="1100" b="0" i="0" u="none" strike="noStrike">
                  <a:solidFill>
                    <a:schemeClr val="bg1"/>
                  </a:solidFill>
                  <a:latin typeface="Arial" panose="020B0604020202020204" pitchFamily="34" charset="0"/>
                  <a:cs typeface="Arial" panose="020B0604020202020204" pitchFamily="34" charset="0"/>
                </a:rPr>
                <a:pPr algn="ctr"/>
                <a:t>Antoni Koy</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I14">
          <xdr:nvSpPr>
            <xdr:cNvPr id="219" name="TextBox 218">
              <a:extLst>
                <a:ext uri="{FF2B5EF4-FFF2-40B4-BE49-F238E27FC236}">
                  <a16:creationId xmlns:a16="http://schemas.microsoft.com/office/drawing/2014/main" id="{8CEA60B2-F7F4-90DA-0F20-3F0915672543}"/>
                </a:ext>
              </a:extLst>
            </xdr:cNvPr>
            <xdr:cNvSpPr txBox="1"/>
          </xdr:nvSpPr>
          <xdr:spPr>
            <a:xfrm>
              <a:off x="8951383"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D70E68-BCEA-FB49-96E9-8F8E7076A4FE}" type="TxLink">
                <a:rPr lang="en-US" sz="1100" b="0" i="0" u="none" strike="noStrike">
                  <a:solidFill>
                    <a:schemeClr val="bg1"/>
                  </a:solidFill>
                  <a:latin typeface="Arial" panose="020B0604020202020204" pitchFamily="34" charset="0"/>
                  <a:cs typeface="Arial" panose="020B0604020202020204" pitchFamily="34" charset="0"/>
                </a:rPr>
                <a:pPr algn="ctr"/>
                <a:t>72-0466</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J14">
          <xdr:nvSpPr>
            <xdr:cNvPr id="220" name="TextBox 219">
              <a:extLst>
                <a:ext uri="{FF2B5EF4-FFF2-40B4-BE49-F238E27FC236}">
                  <a16:creationId xmlns:a16="http://schemas.microsoft.com/office/drawing/2014/main" id="{1500A783-809B-7787-E4EA-9AA359A5506E}"/>
                </a:ext>
              </a:extLst>
            </xdr:cNvPr>
            <xdr:cNvSpPr txBox="1"/>
          </xdr:nvSpPr>
          <xdr:spPr>
            <a:xfrm>
              <a:off x="9860491"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91C40F-4DC9-8B45-943C-33F6F8B254A8}" type="TxLink">
                <a:rPr lang="en-US" sz="1100" b="0" i="0" u="none" strike="noStrike">
                  <a:solidFill>
                    <a:schemeClr val="bg1"/>
                  </a:solidFill>
                  <a:latin typeface="Arial" panose="020B0604020202020204" pitchFamily="34" charset="0"/>
                  <a:cs typeface="Arial" panose="020B0604020202020204" pitchFamily="34" charset="0"/>
                </a:rPr>
                <a:pPr algn="ctr"/>
                <a:t>Top glove</a:t>
              </a:fld>
              <a:endParaRPr lang="en-US" sz="1100" b="0">
                <a:solidFill>
                  <a:schemeClr val="bg1"/>
                </a:solidFill>
                <a:latin typeface="Arial" panose="020B0604020202020204" pitchFamily="34" charset="0"/>
                <a:cs typeface="Arial" panose="020B0604020202020204" pitchFamily="34" charset="0"/>
              </a:endParaRPr>
            </a:p>
          </xdr:txBody>
        </xdr:sp>
        <xdr:sp macro="" textlink="Pivottables!CK14">
          <xdr:nvSpPr>
            <xdr:cNvPr id="221" name="TextBox 220">
              <a:extLst>
                <a:ext uri="{FF2B5EF4-FFF2-40B4-BE49-F238E27FC236}">
                  <a16:creationId xmlns:a16="http://schemas.microsoft.com/office/drawing/2014/main" id="{30EE2153-1AEB-6140-1EA4-A0251AD3A67E}"/>
                </a:ext>
              </a:extLst>
            </xdr:cNvPr>
            <xdr:cNvSpPr txBox="1"/>
          </xdr:nvSpPr>
          <xdr:spPr>
            <a:xfrm>
              <a:off x="10769600" y="10238740"/>
              <a:ext cx="8229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57CE07-D54B-5B4A-9741-4D971E084117}" type="TxLink">
                <a:rPr lang="en-US" sz="1100" b="0" i="0" u="none" strike="noStrike">
                  <a:solidFill>
                    <a:schemeClr val="bg1"/>
                  </a:solidFill>
                  <a:latin typeface="Arial" panose="020B0604020202020204" pitchFamily="34" charset="0"/>
                  <a:cs typeface="Arial" panose="020B0604020202020204" pitchFamily="34" charset="0"/>
                </a:rPr>
                <a:pPr algn="ctr"/>
                <a:t>X1 Port</a:t>
              </a:fld>
              <a:endParaRPr lang="en-US" sz="1100" b="0">
                <a:solidFill>
                  <a:schemeClr val="bg1"/>
                </a:solidFill>
                <a:latin typeface="Arial" panose="020B0604020202020204" pitchFamily="34" charset="0"/>
                <a:cs typeface="Arial" panose="020B0604020202020204" pitchFamily="34" charset="0"/>
              </a:endParaRPr>
            </a:p>
          </xdr:txBody>
        </xdr:sp>
      </xdr:grpSp>
    </xdr:grpSp>
    <xdr:clientData/>
  </xdr:twoCellAnchor>
  <xdr:twoCellAnchor editAs="absolute">
    <xdr:from>
      <xdr:col>13</xdr:col>
      <xdr:colOff>450850</xdr:colOff>
      <xdr:row>28</xdr:row>
      <xdr:rowOff>77470</xdr:rowOff>
    </xdr:from>
    <xdr:to>
      <xdr:col>15</xdr:col>
      <xdr:colOff>165100</xdr:colOff>
      <xdr:row>29</xdr:row>
      <xdr:rowOff>201930</xdr:rowOff>
    </xdr:to>
    <xdr:sp macro="" textlink="">
      <xdr:nvSpPr>
        <xdr:cNvPr id="118" name="TextBox 117">
          <a:extLst>
            <a:ext uri="{FF2B5EF4-FFF2-40B4-BE49-F238E27FC236}">
              <a16:creationId xmlns:a16="http://schemas.microsoft.com/office/drawing/2014/main" id="{38E5BA51-4EC8-6B18-7450-8C8D56C182E6}"/>
            </a:ext>
          </a:extLst>
        </xdr:cNvPr>
        <xdr:cNvSpPr txBox="1"/>
      </xdr:nvSpPr>
      <xdr:spPr>
        <a:xfrm>
          <a:off x="11182350" y="5767070"/>
          <a:ext cx="136525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6FE3B1"/>
              </a:solidFill>
              <a:latin typeface="Arial" panose="020B0604020202020204" pitchFamily="34" charset="0"/>
              <a:cs typeface="Arial" panose="020B0604020202020204" pitchFamily="34" charset="0"/>
            </a:rPr>
            <a:t>The Last Ten Trips</a:t>
          </a:r>
          <a:endParaRPr lang="en-US" sz="1100" b="0">
            <a:solidFill>
              <a:srgbClr val="6FE3B1"/>
            </a:solidFill>
            <a:latin typeface="Arial" panose="020B0604020202020204" pitchFamily="34" charset="0"/>
            <a:cs typeface="Arial" panose="020B0604020202020204" pitchFamily="34" charset="0"/>
          </a:endParaRPr>
        </a:p>
      </xdr:txBody>
    </xdr:sp>
    <xdr:clientData/>
  </xdr:twoCellAnchor>
  <xdr:twoCellAnchor editAs="absolute">
    <xdr:from>
      <xdr:col>3</xdr:col>
      <xdr:colOff>520700</xdr:colOff>
      <xdr:row>10</xdr:row>
      <xdr:rowOff>137395</xdr:rowOff>
    </xdr:from>
    <xdr:to>
      <xdr:col>5</xdr:col>
      <xdr:colOff>660400</xdr:colOff>
      <xdr:row>12</xdr:row>
      <xdr:rowOff>10395</xdr:rowOff>
    </xdr:to>
    <xdr:sp macro="" textlink="">
      <xdr:nvSpPr>
        <xdr:cNvPr id="50" name="TextBox 49">
          <a:extLst>
            <a:ext uri="{FF2B5EF4-FFF2-40B4-BE49-F238E27FC236}">
              <a16:creationId xmlns:a16="http://schemas.microsoft.com/office/drawing/2014/main" id="{40DCCE76-8FEC-C747-A00A-D01FC9452A37}"/>
            </a:ext>
          </a:extLst>
        </xdr:cNvPr>
        <xdr:cNvSpPr txBox="1"/>
      </xdr:nvSpPr>
      <xdr:spPr>
        <a:xfrm>
          <a:off x="2997200" y="2169395"/>
          <a:ext cx="1790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6FE3B1"/>
              </a:solidFill>
              <a:latin typeface="Arial" panose="020B0604020202020204" pitchFamily="34" charset="0"/>
              <a:cs typeface="Arial" panose="020B0604020202020204" pitchFamily="34" charset="0"/>
            </a:rPr>
            <a:t>Our Drivers</a:t>
          </a:r>
        </a:p>
      </xdr:txBody>
    </xdr:sp>
    <xdr:clientData/>
  </xdr:twoCellAnchor>
  <xdr:twoCellAnchor editAs="absolute">
    <xdr:from>
      <xdr:col>15</xdr:col>
      <xdr:colOff>685800</xdr:colOff>
      <xdr:row>16</xdr:row>
      <xdr:rowOff>139700</xdr:rowOff>
    </xdr:from>
    <xdr:to>
      <xdr:col>20</xdr:col>
      <xdr:colOff>749300</xdr:colOff>
      <xdr:row>20</xdr:row>
      <xdr:rowOff>38100</xdr:rowOff>
    </xdr:to>
    <xdr:grpSp>
      <xdr:nvGrpSpPr>
        <xdr:cNvPr id="244" name="Group 243">
          <a:extLst>
            <a:ext uri="{FF2B5EF4-FFF2-40B4-BE49-F238E27FC236}">
              <a16:creationId xmlns:a16="http://schemas.microsoft.com/office/drawing/2014/main" id="{0A416535-4366-ED50-FD1E-486F267E2F5D}"/>
            </a:ext>
          </a:extLst>
        </xdr:cNvPr>
        <xdr:cNvGrpSpPr/>
      </xdr:nvGrpSpPr>
      <xdr:grpSpPr>
        <a:xfrm>
          <a:off x="13052685" y="3337602"/>
          <a:ext cx="4185795" cy="697875"/>
          <a:chOff x="13042900" y="3238500"/>
          <a:chExt cx="4191000" cy="711200"/>
        </a:xfrm>
      </xdr:grpSpPr>
      <xdr:sp macro="" textlink="">
        <xdr:nvSpPr>
          <xdr:cNvPr id="238" name="Rectangle 237">
            <a:extLst>
              <a:ext uri="{FF2B5EF4-FFF2-40B4-BE49-F238E27FC236}">
                <a16:creationId xmlns:a16="http://schemas.microsoft.com/office/drawing/2014/main" id="{3C45ADAE-6014-616F-3FBA-D7DB9A8E9DB6}"/>
              </a:ext>
            </a:extLst>
          </xdr:cNvPr>
          <xdr:cNvSpPr/>
        </xdr:nvSpPr>
        <xdr:spPr>
          <a:xfrm flipH="1">
            <a:off x="13334023" y="3238500"/>
            <a:ext cx="3544277" cy="711200"/>
          </a:xfrm>
          <a:prstGeom prst="rect">
            <a:avLst/>
          </a:prstGeom>
          <a:solidFill>
            <a:srgbClr val="6FE3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pSp>
        <xdr:nvGrpSpPr>
          <xdr:cNvPr id="41" name="Group 40">
            <a:extLst>
              <a:ext uri="{FF2B5EF4-FFF2-40B4-BE49-F238E27FC236}">
                <a16:creationId xmlns:a16="http://schemas.microsoft.com/office/drawing/2014/main" id="{DAC34C67-CA11-A8F7-6F81-60CAAC2FAD31}"/>
              </a:ext>
            </a:extLst>
          </xdr:cNvPr>
          <xdr:cNvGrpSpPr/>
        </xdr:nvGrpSpPr>
        <xdr:grpSpPr>
          <a:xfrm>
            <a:off x="13042900" y="3393441"/>
            <a:ext cx="4191000" cy="416560"/>
            <a:chOff x="3136900" y="8860635"/>
            <a:chExt cx="3911600" cy="670560"/>
          </a:xfrm>
        </xdr:grpSpPr>
        <xdr:sp macro="" textlink="">
          <xdr:nvSpPr>
            <xdr:cNvPr id="260" name="TextBox 259">
              <a:extLst>
                <a:ext uri="{FF2B5EF4-FFF2-40B4-BE49-F238E27FC236}">
                  <a16:creationId xmlns:a16="http://schemas.microsoft.com/office/drawing/2014/main" id="{D9120FF6-1B73-0AAD-E771-A35EF63CD5AB}"/>
                </a:ext>
              </a:extLst>
            </xdr:cNvPr>
            <xdr:cNvSpPr txBox="1"/>
          </xdr:nvSpPr>
          <xdr:spPr>
            <a:xfrm>
              <a:off x="3213100" y="88606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Total Distance</a:t>
              </a:r>
              <a:endParaRPr lang="en-US" sz="1200" b="0">
                <a:solidFill>
                  <a:schemeClr val="tx1"/>
                </a:solidFill>
                <a:latin typeface="Arial" panose="020B0604020202020204" pitchFamily="34" charset="0"/>
                <a:cs typeface="Arial" panose="020B0604020202020204" pitchFamily="34" charset="0"/>
              </a:endParaRPr>
            </a:p>
          </xdr:txBody>
        </xdr:sp>
        <xdr:sp macro="" textlink="">
          <xdr:nvSpPr>
            <xdr:cNvPr id="261" name="TextBox 260">
              <a:extLst>
                <a:ext uri="{FF2B5EF4-FFF2-40B4-BE49-F238E27FC236}">
                  <a16:creationId xmlns:a16="http://schemas.microsoft.com/office/drawing/2014/main" id="{88CC387E-DD8B-0EAF-61E5-9E3EBACA6509}"/>
                </a:ext>
              </a:extLst>
            </xdr:cNvPr>
            <xdr:cNvSpPr txBox="1"/>
          </xdr:nvSpPr>
          <xdr:spPr>
            <a:xfrm>
              <a:off x="4396740" y="88606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Return</a:t>
              </a:r>
              <a:endParaRPr lang="en-US" sz="1200" b="0">
                <a:solidFill>
                  <a:schemeClr val="tx1"/>
                </a:solidFill>
                <a:latin typeface="Arial" panose="020B0604020202020204" pitchFamily="34" charset="0"/>
                <a:cs typeface="Arial" panose="020B0604020202020204" pitchFamily="34" charset="0"/>
              </a:endParaRPr>
            </a:p>
          </xdr:txBody>
        </xdr:sp>
        <xdr:sp macro="" textlink="">
          <xdr:nvSpPr>
            <xdr:cNvPr id="262" name="TextBox 261">
              <a:extLst>
                <a:ext uri="{FF2B5EF4-FFF2-40B4-BE49-F238E27FC236}">
                  <a16:creationId xmlns:a16="http://schemas.microsoft.com/office/drawing/2014/main" id="{34B4F2B2-FBF4-610A-5EC7-56907C0F5BDD}"/>
                </a:ext>
              </a:extLst>
            </xdr:cNvPr>
            <xdr:cNvSpPr txBox="1"/>
          </xdr:nvSpPr>
          <xdr:spPr>
            <a:xfrm>
              <a:off x="5448300" y="88606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One-Way</a:t>
              </a:r>
              <a:endParaRPr lang="en-US" sz="1200" b="0">
                <a:solidFill>
                  <a:schemeClr val="tx1"/>
                </a:solidFill>
                <a:latin typeface="Arial" panose="020B0604020202020204" pitchFamily="34" charset="0"/>
                <a:cs typeface="Arial" panose="020B0604020202020204" pitchFamily="34" charset="0"/>
              </a:endParaRPr>
            </a:p>
          </xdr:txBody>
        </xdr:sp>
        <xdr:sp macro="" textlink="Pivottables!AT5">
          <xdr:nvSpPr>
            <xdr:cNvPr id="263" name="TextBox 262">
              <a:extLst>
                <a:ext uri="{FF2B5EF4-FFF2-40B4-BE49-F238E27FC236}">
                  <a16:creationId xmlns:a16="http://schemas.microsoft.com/office/drawing/2014/main" id="{22129C1E-D9B3-C923-FF6A-B7CB6DFD402A}"/>
                </a:ext>
              </a:extLst>
            </xdr:cNvPr>
            <xdr:cNvSpPr txBox="1"/>
          </xdr:nvSpPr>
          <xdr:spPr>
            <a:xfrm>
              <a:off x="3136900" y="91781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86E8B5-0479-A045-8F7A-A84938741FDC}" type="TxLink">
                <a:rPr lang="en-US" sz="1600" b="0" i="0" u="none" strike="noStrike">
                  <a:solidFill>
                    <a:schemeClr val="tx1"/>
                  </a:solidFill>
                  <a:latin typeface="Arial" panose="020B0604020202020204" pitchFamily="34" charset="0"/>
                  <a:cs typeface="Arial" panose="020B0604020202020204" pitchFamily="34" charset="0"/>
                </a:rPr>
                <a:pPr algn="ctr"/>
                <a:t> 25 </a:t>
              </a:fld>
              <a:endParaRPr lang="en-US" sz="1600" b="0">
                <a:solidFill>
                  <a:schemeClr val="tx1"/>
                </a:solidFill>
                <a:latin typeface="Arial" panose="020B0604020202020204" pitchFamily="34" charset="0"/>
                <a:cs typeface="Arial" panose="020B0604020202020204" pitchFamily="34" charset="0"/>
              </a:endParaRPr>
            </a:p>
          </xdr:txBody>
        </xdr:sp>
        <xdr:sp macro="" textlink="Pivottables!AZ6">
          <xdr:nvSpPr>
            <xdr:cNvPr id="264" name="TextBox 263">
              <a:extLst>
                <a:ext uri="{FF2B5EF4-FFF2-40B4-BE49-F238E27FC236}">
                  <a16:creationId xmlns:a16="http://schemas.microsoft.com/office/drawing/2014/main" id="{7BD8B5FE-D855-E159-24BD-D72471D247A6}"/>
                </a:ext>
              </a:extLst>
            </xdr:cNvPr>
            <xdr:cNvSpPr txBox="1"/>
          </xdr:nvSpPr>
          <xdr:spPr>
            <a:xfrm>
              <a:off x="4231640" y="91781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985382-DD02-3D4B-94B8-B2DF21F5CACA}" type="TxLink">
                <a:rPr lang="en-US" sz="1600" b="0" i="0" u="none" strike="noStrike">
                  <a:solidFill>
                    <a:schemeClr val="tx1"/>
                  </a:solidFill>
                  <a:latin typeface="Arial" panose="020B0604020202020204" pitchFamily="34" charset="0"/>
                  <a:cs typeface="Arial" panose="020B0604020202020204" pitchFamily="34" charset="0"/>
                </a:rPr>
                <a:pPr algn="ctr"/>
                <a:t>-</a:t>
              </a:fld>
              <a:endParaRPr lang="en-US" sz="1600" b="0">
                <a:solidFill>
                  <a:schemeClr val="tx1"/>
                </a:solidFill>
                <a:latin typeface="Arial" panose="020B0604020202020204" pitchFamily="34" charset="0"/>
                <a:cs typeface="Arial" panose="020B0604020202020204" pitchFamily="34" charset="0"/>
              </a:endParaRPr>
            </a:p>
          </xdr:txBody>
        </xdr:sp>
        <xdr:sp macro="" textlink="Pivottables!AZ5">
          <xdr:nvSpPr>
            <xdr:cNvPr id="265" name="TextBox 264">
              <a:extLst>
                <a:ext uri="{FF2B5EF4-FFF2-40B4-BE49-F238E27FC236}">
                  <a16:creationId xmlns:a16="http://schemas.microsoft.com/office/drawing/2014/main" id="{428584F7-85C5-E51B-40DF-2B28B2630A0D}"/>
                </a:ext>
              </a:extLst>
            </xdr:cNvPr>
            <xdr:cNvSpPr txBox="1"/>
          </xdr:nvSpPr>
          <xdr:spPr>
            <a:xfrm>
              <a:off x="5257800" y="9178135"/>
              <a:ext cx="1600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EDD76-BD39-4048-8177-80D83D75D0E2}" type="TxLink">
                <a:rPr lang="en-US" sz="1600" b="0" i="0" u="none" strike="noStrike">
                  <a:solidFill>
                    <a:schemeClr val="tx1"/>
                  </a:solidFill>
                  <a:latin typeface="Arial" panose="020B0604020202020204" pitchFamily="34" charset="0"/>
                  <a:cs typeface="Arial" panose="020B0604020202020204" pitchFamily="34" charset="0"/>
                </a:rPr>
                <a:pPr algn="ctr"/>
                <a:t>1</a:t>
              </a:fld>
              <a:endParaRPr lang="en-US" sz="1600" b="0">
                <a:solidFill>
                  <a:schemeClr val="tx1"/>
                </a:solidFill>
                <a:latin typeface="Arial" panose="020B0604020202020204" pitchFamily="34" charset="0"/>
                <a:cs typeface="Arial" panose="020B0604020202020204" pitchFamily="34" charset="0"/>
              </a:endParaRPr>
            </a:p>
          </xdr:txBody>
        </xdr:sp>
        <xdr:sp macro="" textlink="">
          <xdr:nvSpPr>
            <xdr:cNvPr id="266" name="TextBox 265">
              <a:extLst>
                <a:ext uri="{FF2B5EF4-FFF2-40B4-BE49-F238E27FC236}">
                  <a16:creationId xmlns:a16="http://schemas.microsoft.com/office/drawing/2014/main" id="{54E82B00-16B6-089E-B03B-A849CAC9EA55}"/>
                </a:ext>
              </a:extLst>
            </xdr:cNvPr>
            <xdr:cNvSpPr txBox="1"/>
          </xdr:nvSpPr>
          <xdr:spPr>
            <a:xfrm>
              <a:off x="4016586" y="9216235"/>
              <a:ext cx="5080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rial" panose="020B0604020202020204" pitchFamily="34" charset="0"/>
                  <a:cs typeface="Arial" panose="020B0604020202020204" pitchFamily="34" charset="0"/>
                </a:rPr>
                <a:t>km</a:t>
              </a:r>
            </a:p>
          </xdr:txBody>
        </xdr:sp>
        <xdr:sp macro="" textlink="">
          <xdr:nvSpPr>
            <xdr:cNvPr id="267" name="TextBox 266">
              <a:extLst>
                <a:ext uri="{FF2B5EF4-FFF2-40B4-BE49-F238E27FC236}">
                  <a16:creationId xmlns:a16="http://schemas.microsoft.com/office/drawing/2014/main" id="{2270ED34-F874-7944-A53C-450467244CB8}"/>
                </a:ext>
              </a:extLst>
            </xdr:cNvPr>
            <xdr:cNvSpPr txBox="1"/>
          </xdr:nvSpPr>
          <xdr:spPr>
            <a:xfrm>
              <a:off x="4944533" y="9216235"/>
              <a:ext cx="6858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rial" panose="020B0604020202020204" pitchFamily="34" charset="0"/>
                  <a:cs typeface="Arial" panose="020B0604020202020204" pitchFamily="34" charset="0"/>
                </a:rPr>
                <a:t>Trips</a:t>
              </a:r>
            </a:p>
          </xdr:txBody>
        </xdr:sp>
        <xdr:sp macro="" textlink="">
          <xdr:nvSpPr>
            <xdr:cNvPr id="268" name="TextBox 267">
              <a:extLst>
                <a:ext uri="{FF2B5EF4-FFF2-40B4-BE49-F238E27FC236}">
                  <a16:creationId xmlns:a16="http://schemas.microsoft.com/office/drawing/2014/main" id="{E39B1FFC-D4DF-8B43-6F71-88E83F52405C}"/>
                </a:ext>
              </a:extLst>
            </xdr:cNvPr>
            <xdr:cNvSpPr txBox="1"/>
          </xdr:nvSpPr>
          <xdr:spPr>
            <a:xfrm>
              <a:off x="6022340" y="9216235"/>
              <a:ext cx="6858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rial" panose="020B0604020202020204" pitchFamily="34" charset="0"/>
                  <a:cs typeface="Arial" panose="020B0604020202020204" pitchFamily="34" charset="0"/>
                </a:rPr>
                <a:t>Trips</a:t>
              </a:r>
            </a:p>
          </xdr:txBody>
        </xdr:sp>
      </xdr:grpSp>
    </xdr:grpSp>
    <xdr:clientData/>
  </xdr:twoCellAnchor>
  <xdr:twoCellAnchor editAs="absolute">
    <xdr:from>
      <xdr:col>1</xdr:col>
      <xdr:colOff>332961</xdr:colOff>
      <xdr:row>2</xdr:row>
      <xdr:rowOff>104140</xdr:rowOff>
    </xdr:from>
    <xdr:to>
      <xdr:col>7</xdr:col>
      <xdr:colOff>750957</xdr:colOff>
      <xdr:row>4</xdr:row>
      <xdr:rowOff>152400</xdr:rowOff>
    </xdr:to>
    <xdr:sp macro="" textlink="">
      <xdr:nvSpPr>
        <xdr:cNvPr id="269" name="TextBox 268">
          <a:extLst>
            <a:ext uri="{FF2B5EF4-FFF2-40B4-BE49-F238E27FC236}">
              <a16:creationId xmlns:a16="http://schemas.microsoft.com/office/drawing/2014/main" id="{451E09A4-EC20-196D-6930-AB7A72AECED8}"/>
            </a:ext>
          </a:extLst>
        </xdr:cNvPr>
        <xdr:cNvSpPr txBox="1"/>
      </xdr:nvSpPr>
      <xdr:spPr>
        <a:xfrm>
          <a:off x="1161222" y="501705"/>
          <a:ext cx="5387561" cy="44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solidFill>
                <a:schemeClr val="tx1"/>
              </a:solidFill>
              <a:latin typeface="Arial" panose="020B0604020202020204" pitchFamily="34" charset="0"/>
              <a:cs typeface="Arial" panose="020B0604020202020204" pitchFamily="34" charset="0"/>
            </a:rPr>
            <a:t>Logistics Transportation Management </a:t>
          </a:r>
        </a:p>
      </xdr:txBody>
    </xdr:sp>
    <xdr:clientData/>
  </xdr:twoCellAnchor>
  <xdr:twoCellAnchor editAs="absolute">
    <xdr:from>
      <xdr:col>3</xdr:col>
      <xdr:colOff>342900</xdr:colOff>
      <xdr:row>1</xdr:row>
      <xdr:rowOff>101600</xdr:rowOff>
    </xdr:from>
    <xdr:to>
      <xdr:col>3</xdr:col>
      <xdr:colOff>609600</xdr:colOff>
      <xdr:row>2</xdr:row>
      <xdr:rowOff>165100</xdr:rowOff>
    </xdr:to>
    <xdr:pic>
      <xdr:nvPicPr>
        <xdr:cNvPr id="273" name="Graphic 272" descr="Add with solid fill">
          <a:extLst>
            <a:ext uri="{FF2B5EF4-FFF2-40B4-BE49-F238E27FC236}">
              <a16:creationId xmlns:a16="http://schemas.microsoft.com/office/drawing/2014/main" id="{1EF6C203-EAFB-8B4A-98AB-1EBD72C1ED4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2819400" y="304800"/>
          <a:ext cx="266700" cy="266700"/>
        </a:xfrm>
        <a:prstGeom prst="rect">
          <a:avLst/>
        </a:prstGeom>
      </xdr:spPr>
    </xdr:pic>
    <xdr:clientData/>
  </xdr:twoCellAnchor>
  <xdr:twoCellAnchor editAs="absolute">
    <xdr:from>
      <xdr:col>0</xdr:col>
      <xdr:colOff>203200</xdr:colOff>
      <xdr:row>12</xdr:row>
      <xdr:rowOff>63500</xdr:rowOff>
    </xdr:from>
    <xdr:to>
      <xdr:col>3</xdr:col>
      <xdr:colOff>393700</xdr:colOff>
      <xdr:row>45</xdr:row>
      <xdr:rowOff>38100</xdr:rowOff>
    </xdr:to>
    <xdr:sp macro="" textlink="">
      <xdr:nvSpPr>
        <xdr:cNvPr id="16" name="TextBox 15">
          <a:extLst>
            <a:ext uri="{FF2B5EF4-FFF2-40B4-BE49-F238E27FC236}">
              <a16:creationId xmlns:a16="http://schemas.microsoft.com/office/drawing/2014/main" id="{2430B669-EE07-5F42-9B20-48CC021CA8FC}"/>
            </a:ext>
          </a:extLst>
        </xdr:cNvPr>
        <xdr:cNvSpPr txBox="1"/>
      </xdr:nvSpPr>
      <xdr:spPr>
        <a:xfrm>
          <a:off x="203200" y="2501900"/>
          <a:ext cx="2667000" cy="668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panose="020B0604020202020204" pitchFamily="34" charset="0"/>
              <a:cs typeface="Arial" panose="020B0604020202020204" pitchFamily="34" charset="0"/>
            </a:rPr>
            <a:t> </a:t>
          </a:r>
          <a:r>
            <a:rPr lang="en-US" sz="1200">
              <a:solidFill>
                <a:schemeClr val="bg1"/>
              </a:solidFill>
              <a:latin typeface="Arial" panose="020B0604020202020204" pitchFamily="34" charset="0"/>
              <a:cs typeface="Arial" panose="020B0604020202020204" pitchFamily="34" charset="0"/>
            </a:rPr>
            <a:t>  </a:t>
          </a:r>
          <a:r>
            <a:rPr lang="en-US" sz="1400">
              <a:solidFill>
                <a:schemeClr val="bg1"/>
              </a:solidFill>
              <a:latin typeface="Arial" panose="020B0604020202020204" pitchFamily="34" charset="0"/>
              <a:cs typeface="Arial" panose="020B0604020202020204" pitchFamily="34" charset="0"/>
            </a:rPr>
            <a:t>New Truck Driving Laws</a:t>
          </a:r>
        </a:p>
        <a:p>
          <a:endParaRPr lang="en-US" sz="1200">
            <a:solidFill>
              <a:schemeClr val="tx1"/>
            </a:solidFill>
            <a:latin typeface="Arial" panose="020B0604020202020204" pitchFamily="34" charset="0"/>
            <a:cs typeface="Arial" panose="020B0604020202020204" pitchFamily="34" charset="0"/>
          </a:endParaRPr>
        </a:p>
        <a:p>
          <a:endParaRPr lang="en-US" sz="1200">
            <a:solidFill>
              <a:schemeClr val="tx1"/>
            </a:solidFill>
            <a:latin typeface="Arial" panose="020B0604020202020204" pitchFamily="34" charset="0"/>
            <a:cs typeface="Arial" panose="020B0604020202020204" pitchFamily="34" charset="0"/>
          </a:endParaRPr>
        </a:p>
        <a:p>
          <a:r>
            <a:rPr lang="en-US" sz="1200">
              <a:solidFill>
                <a:schemeClr val="tx1"/>
              </a:solidFill>
              <a:latin typeface="Arial" panose="020B0604020202020204" pitchFamily="34" charset="0"/>
              <a:cs typeface="Arial" panose="020B0604020202020204" pitchFamily="34" charset="0"/>
            </a:rPr>
            <a:t>1. 30-minute break is more flexible</a:t>
          </a:r>
        </a:p>
        <a:p>
          <a:r>
            <a:rPr lang="en-US" sz="1200">
              <a:solidFill>
                <a:schemeClr val="tx1"/>
              </a:solidFill>
              <a:latin typeface="Arial" panose="020B0604020202020204" pitchFamily="34" charset="0"/>
              <a:cs typeface="Arial" panose="020B0604020202020204" pitchFamily="34" charset="0"/>
            </a:rPr>
            <a:t>There is now more flexibility in the 30-minute break rule as it’s now tied to eight hours of driving time without interruption for at least 30 minutes. Instead of a mandatory break after eight hours of continuous driving, drivers can use on-duty, instead of not-driving status instead of off-duty.</a:t>
          </a:r>
        </a:p>
        <a:p>
          <a:endParaRPr lang="en-US" sz="1200">
            <a:solidFill>
              <a:schemeClr val="tx1"/>
            </a:solidFill>
            <a:latin typeface="Arial" panose="020B0604020202020204" pitchFamily="34" charset="0"/>
            <a:cs typeface="Arial" panose="020B0604020202020204" pitchFamily="34" charset="0"/>
          </a:endParaRPr>
        </a:p>
        <a:p>
          <a:r>
            <a:rPr lang="en-US" sz="1200">
              <a:solidFill>
                <a:schemeClr val="tx1"/>
              </a:solidFill>
              <a:latin typeface="Arial" panose="020B0604020202020204" pitchFamily="34" charset="0"/>
              <a:cs typeface="Arial" panose="020B0604020202020204" pitchFamily="34" charset="0"/>
            </a:rPr>
            <a:t>2. One off-duty break</a:t>
          </a:r>
        </a:p>
        <a:p>
          <a:r>
            <a:rPr lang="en-US" sz="1200">
              <a:solidFill>
                <a:schemeClr val="tx1"/>
              </a:solidFill>
              <a:latin typeface="Arial" panose="020B0604020202020204" pitchFamily="34" charset="0"/>
              <a:cs typeface="Arial" panose="020B0604020202020204" pitchFamily="34" charset="0"/>
            </a:rPr>
            <a:t>Drivers are now allowed one off-duty break of at least 30 minutes but this can’t be over three hours that pauses a driver’s 14-hour driving period. As long as the trucker takes off 10 consecutive hours at the end of the workday. </a:t>
          </a:r>
        </a:p>
        <a:p>
          <a:endParaRPr lang="en-US" sz="1200">
            <a:solidFill>
              <a:schemeClr val="tx1"/>
            </a:solidFill>
            <a:latin typeface="Arial" panose="020B0604020202020204" pitchFamily="34" charset="0"/>
            <a:cs typeface="Arial" panose="020B0604020202020204" pitchFamily="34" charset="0"/>
          </a:endParaRPr>
        </a:p>
        <a:p>
          <a:r>
            <a:rPr lang="en-US" sz="1200">
              <a:solidFill>
                <a:schemeClr val="tx1"/>
              </a:solidFill>
              <a:latin typeface="Arial" panose="020B0604020202020204" pitchFamily="34" charset="0"/>
              <a:cs typeface="Arial" panose="020B0604020202020204" pitchFamily="34" charset="0"/>
            </a:rPr>
            <a:t>3. Adverse driving condition exception is modified </a:t>
          </a:r>
        </a:p>
        <a:p>
          <a:r>
            <a:rPr lang="en-US" sz="1200">
              <a:solidFill>
                <a:schemeClr val="tx1"/>
              </a:solidFill>
              <a:latin typeface="Arial" panose="020B0604020202020204" pitchFamily="34" charset="0"/>
              <a:cs typeface="Arial" panose="020B0604020202020204" pitchFamily="34" charset="0"/>
            </a:rPr>
            <a:t>The new trucking law extends the maximum period by two hours during which driving is allowed.</a:t>
          </a:r>
        </a:p>
        <a:p>
          <a:endParaRPr lang="en-US" sz="1200">
            <a:solidFill>
              <a:schemeClr val="tx1"/>
            </a:solidFill>
            <a:latin typeface="Arial" panose="020B0604020202020204" pitchFamily="34" charset="0"/>
            <a:cs typeface="Arial" panose="020B0604020202020204" pitchFamily="34" charset="0"/>
          </a:endParaRPr>
        </a:p>
        <a:p>
          <a:r>
            <a:rPr lang="en-US" sz="1200">
              <a:solidFill>
                <a:schemeClr val="tx1"/>
              </a:solidFill>
              <a:latin typeface="Arial" panose="020B0604020202020204" pitchFamily="34" charset="0"/>
              <a:cs typeface="Arial" panose="020B0604020202020204" pitchFamily="34" charset="0"/>
            </a:rPr>
            <a:t>4. Off-duty periods</a:t>
          </a:r>
        </a:p>
        <a:p>
          <a:r>
            <a:rPr lang="en-US" sz="1200">
              <a:solidFill>
                <a:schemeClr val="tx1"/>
              </a:solidFill>
              <a:latin typeface="Arial" panose="020B0604020202020204" pitchFamily="34" charset="0"/>
              <a:cs typeface="Arial" panose="020B0604020202020204" pitchFamily="34" charset="0"/>
            </a:rPr>
            <a:t>Covered CMV operators are now permitted to use multiple off-duty periods of at least three hours instead of taking 10 consecutive hours off-duty.</a:t>
          </a:r>
        </a:p>
      </xdr:txBody>
    </xdr:sp>
    <xdr:clientData/>
  </xdr:twoCellAnchor>
  <xdr:twoCellAnchor editAs="absolute">
    <xdr:from>
      <xdr:col>12</xdr:col>
      <xdr:colOff>177800</xdr:colOff>
      <xdr:row>43</xdr:row>
      <xdr:rowOff>154940</xdr:rowOff>
    </xdr:from>
    <xdr:to>
      <xdr:col>13</xdr:col>
      <xdr:colOff>596900</xdr:colOff>
      <xdr:row>45</xdr:row>
      <xdr:rowOff>63500</xdr:rowOff>
    </xdr:to>
    <xdr:sp macro="" textlink="">
      <xdr:nvSpPr>
        <xdr:cNvPr id="275" name="TextBox 274">
          <a:extLst>
            <a:ext uri="{FF2B5EF4-FFF2-40B4-BE49-F238E27FC236}">
              <a16:creationId xmlns:a16="http://schemas.microsoft.com/office/drawing/2014/main" id="{A5F7FA41-367E-95AE-70B3-35B4BAAD3D41}"/>
            </a:ext>
          </a:extLst>
        </xdr:cNvPr>
        <xdr:cNvSpPr txBox="1"/>
      </xdr:nvSpPr>
      <xdr:spPr>
        <a:xfrm>
          <a:off x="10083800" y="8892540"/>
          <a:ext cx="12446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700" b="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723900</xdr:colOff>
      <xdr:row>43</xdr:row>
      <xdr:rowOff>38100</xdr:rowOff>
    </xdr:from>
    <xdr:to>
      <xdr:col>3</xdr:col>
      <xdr:colOff>177800</xdr:colOff>
      <xdr:row>44</xdr:row>
      <xdr:rowOff>114300</xdr:rowOff>
    </xdr:to>
    <xdr:pic>
      <xdr:nvPicPr>
        <xdr:cNvPr id="277" name="Graphic 276" descr="Add with solid fill">
          <a:extLst>
            <a:ext uri="{FF2B5EF4-FFF2-40B4-BE49-F238E27FC236}">
              <a16:creationId xmlns:a16="http://schemas.microsoft.com/office/drawing/2014/main" id="{9666496C-A1DE-7448-B42E-BD6D26C32CF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rcRect/>
        <a:stretch/>
      </xdr:blipFill>
      <xdr:spPr>
        <a:xfrm>
          <a:off x="2374900" y="8775700"/>
          <a:ext cx="279400" cy="279400"/>
        </a:xfrm>
        <a:prstGeom prst="rect">
          <a:avLst/>
        </a:prstGeom>
      </xdr:spPr>
    </xdr:pic>
    <xdr:clientData/>
  </xdr:twoCellAnchor>
  <xdr:twoCellAnchor editAs="absolute">
    <xdr:from>
      <xdr:col>6</xdr:col>
      <xdr:colOff>12700</xdr:colOff>
      <xdr:row>9</xdr:row>
      <xdr:rowOff>127000</xdr:rowOff>
    </xdr:from>
    <xdr:to>
      <xdr:col>11</xdr:col>
      <xdr:colOff>596900</xdr:colOff>
      <xdr:row>20</xdr:row>
      <xdr:rowOff>38100</xdr:rowOff>
    </xdr:to>
    <xdr:grpSp>
      <xdr:nvGrpSpPr>
        <xdr:cNvPr id="18" name="Group 17">
          <a:extLst>
            <a:ext uri="{FF2B5EF4-FFF2-40B4-BE49-F238E27FC236}">
              <a16:creationId xmlns:a16="http://schemas.microsoft.com/office/drawing/2014/main" id="{EA967E0D-9B3B-9211-92E6-90F9888C0FE4}"/>
            </a:ext>
          </a:extLst>
        </xdr:cNvPr>
        <xdr:cNvGrpSpPr/>
      </xdr:nvGrpSpPr>
      <xdr:grpSpPr>
        <a:xfrm>
          <a:off x="4959454" y="1925820"/>
          <a:ext cx="4706495" cy="2109657"/>
          <a:chOff x="5181600" y="1955800"/>
          <a:chExt cx="4495800" cy="2146300"/>
        </a:xfrm>
      </xdr:grpSpPr>
      <xdr:sp macro="" textlink="">
        <xdr:nvSpPr>
          <xdr:cNvPr id="255" name="Rectangle 254">
            <a:extLst>
              <a:ext uri="{FF2B5EF4-FFF2-40B4-BE49-F238E27FC236}">
                <a16:creationId xmlns:a16="http://schemas.microsoft.com/office/drawing/2014/main" id="{0ECD4DA8-FB09-8C55-C76B-67CC8CE579C6}"/>
              </a:ext>
            </a:extLst>
          </xdr:cNvPr>
          <xdr:cNvSpPr/>
        </xdr:nvSpPr>
        <xdr:spPr>
          <a:xfrm>
            <a:off x="5181600" y="2044700"/>
            <a:ext cx="4495800" cy="2057400"/>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pSp>
        <xdr:nvGrpSpPr>
          <xdr:cNvPr id="234" name="Group 233">
            <a:extLst>
              <a:ext uri="{FF2B5EF4-FFF2-40B4-BE49-F238E27FC236}">
                <a16:creationId xmlns:a16="http://schemas.microsoft.com/office/drawing/2014/main" id="{D16FDC71-E65A-4AC1-BFEB-C3DE75992CE4}"/>
              </a:ext>
            </a:extLst>
          </xdr:cNvPr>
          <xdr:cNvGrpSpPr/>
        </xdr:nvGrpSpPr>
        <xdr:grpSpPr>
          <a:xfrm>
            <a:off x="5257800" y="1955800"/>
            <a:ext cx="4216400" cy="1995932"/>
            <a:chOff x="7988300" y="4394200"/>
            <a:chExt cx="4216400" cy="1858772"/>
          </a:xfrm>
        </xdr:grpSpPr>
        <xdr:sp macro="" textlink="">
          <xdr:nvSpPr>
            <xdr:cNvPr id="117" name="TextBox 116">
              <a:extLst>
                <a:ext uri="{FF2B5EF4-FFF2-40B4-BE49-F238E27FC236}">
                  <a16:creationId xmlns:a16="http://schemas.microsoft.com/office/drawing/2014/main" id="{F4830375-1A41-924D-A822-6C50B369D400}"/>
                </a:ext>
              </a:extLst>
            </xdr:cNvPr>
            <xdr:cNvSpPr txBox="1"/>
          </xdr:nvSpPr>
          <xdr:spPr>
            <a:xfrm>
              <a:off x="9664700" y="4599940"/>
              <a:ext cx="952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1"/>
                  </a:solidFill>
                  <a:latin typeface="Arial" panose="020B0604020202020204" pitchFamily="34" charset="0"/>
                  <a:cs typeface="Arial" panose="020B0604020202020204" pitchFamily="34" charset="0"/>
                </a:rPr>
                <a:t>Wage's</a:t>
              </a:r>
              <a:endParaRPr lang="en-US" sz="900" b="0">
                <a:solidFill>
                  <a:schemeClr val="bg1"/>
                </a:solidFill>
                <a:latin typeface="Arial" panose="020B0604020202020204" pitchFamily="34" charset="0"/>
                <a:cs typeface="Arial" panose="020B0604020202020204" pitchFamily="34" charset="0"/>
              </a:endParaRPr>
            </a:p>
          </xdr:txBody>
        </xdr:sp>
        <xdr:sp macro="" textlink="Pivottables!BK5">
          <xdr:nvSpPr>
            <xdr:cNvPr id="116" name="TextBox 115">
              <a:extLst>
                <a:ext uri="{FF2B5EF4-FFF2-40B4-BE49-F238E27FC236}">
                  <a16:creationId xmlns:a16="http://schemas.microsoft.com/office/drawing/2014/main" id="{7484A22D-6851-BD46-B550-2BEB93EF44BA}"/>
                </a:ext>
              </a:extLst>
            </xdr:cNvPr>
            <xdr:cNvSpPr txBox="1"/>
          </xdr:nvSpPr>
          <xdr:spPr>
            <a:xfrm>
              <a:off x="8102600" y="4892040"/>
              <a:ext cx="1219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D1DA07-4AA5-AD40-ACBF-2D252DE6C67B}"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l"/>
                <a:t> $400 </a:t>
              </a:fld>
              <a:endParaRPr lang="en-US" sz="24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119" name="TextBox 118">
              <a:extLst>
                <a:ext uri="{FF2B5EF4-FFF2-40B4-BE49-F238E27FC236}">
                  <a16:creationId xmlns:a16="http://schemas.microsoft.com/office/drawing/2014/main" id="{7174B9E1-AEA7-9744-8F7D-96ACA193AFBF}"/>
                </a:ext>
              </a:extLst>
            </xdr:cNvPr>
            <xdr:cNvSpPr txBox="1"/>
          </xdr:nvSpPr>
          <xdr:spPr>
            <a:xfrm>
              <a:off x="7988300" y="4629705"/>
              <a:ext cx="952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Driver</a:t>
              </a:r>
              <a:endParaRPr lang="en-US" sz="1200" b="0">
                <a:solidFill>
                  <a:schemeClr val="bg1"/>
                </a:solidFill>
                <a:latin typeface="Arial" panose="020B0604020202020204" pitchFamily="34" charset="0"/>
                <a:cs typeface="Arial" panose="020B0604020202020204" pitchFamily="34" charset="0"/>
              </a:endParaRPr>
            </a:p>
          </xdr:txBody>
        </xdr:sp>
        <xdr:cxnSp macro="">
          <xdr:nvCxnSpPr>
            <xdr:cNvPr id="17" name="Straight Connector 16">
              <a:extLst>
                <a:ext uri="{FF2B5EF4-FFF2-40B4-BE49-F238E27FC236}">
                  <a16:creationId xmlns:a16="http://schemas.microsoft.com/office/drawing/2014/main" id="{B5ED2DC2-FB9B-BB7C-4B53-821826070915}"/>
                </a:ext>
              </a:extLst>
            </xdr:cNvPr>
            <xdr:cNvCxnSpPr/>
          </xdr:nvCxnSpPr>
          <xdr:spPr>
            <a:xfrm>
              <a:off x="8215630" y="5381068"/>
              <a:ext cx="3887470" cy="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C2A59718-9868-634C-8047-01F0AA7F87FD}"/>
                </a:ext>
              </a:extLst>
            </xdr:cNvPr>
            <xdr:cNvCxnSpPr/>
          </xdr:nvCxnSpPr>
          <xdr:spPr>
            <a:xfrm flipH="1">
              <a:off x="10909300" y="4603750"/>
              <a:ext cx="0" cy="64135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a:extLst>
                <a:ext uri="{FF2B5EF4-FFF2-40B4-BE49-F238E27FC236}">
                  <a16:creationId xmlns:a16="http://schemas.microsoft.com/office/drawing/2014/main" id="{A6A753E5-38FE-35CC-24DE-814DBDAFEC21}"/>
                </a:ext>
              </a:extLst>
            </xdr:cNvPr>
            <xdr:cNvCxnSpPr/>
          </xdr:nvCxnSpPr>
          <xdr:spPr>
            <a:xfrm flipH="1">
              <a:off x="10909300" y="5505450"/>
              <a:ext cx="0" cy="64135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Pivottables!BR5">
          <xdr:nvSpPr>
            <xdr:cNvPr id="123" name="TextBox 122">
              <a:extLst>
                <a:ext uri="{FF2B5EF4-FFF2-40B4-BE49-F238E27FC236}">
                  <a16:creationId xmlns:a16="http://schemas.microsoft.com/office/drawing/2014/main" id="{19FF0445-3A54-C18B-4B13-9D9A9AE42948}"/>
                </a:ext>
              </a:extLst>
            </xdr:cNvPr>
            <xdr:cNvSpPr txBox="1"/>
          </xdr:nvSpPr>
          <xdr:spPr>
            <a:xfrm>
              <a:off x="8102600" y="5742940"/>
              <a:ext cx="1219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BAEF6F0-B136-0648-9409-405BF9C5DA78}" type="TxLink">
                <a:rPr lang="en-US" sz="1600" b="0" i="0" u="none" strike="noStrike">
                  <a:solidFill>
                    <a:schemeClr val="bg1"/>
                  </a:solidFill>
                  <a:latin typeface="Arial" panose="020B0604020202020204" pitchFamily="34" charset="0"/>
                  <a:ea typeface="+mn-ea"/>
                  <a:cs typeface="Arial" panose="020B0604020202020204" pitchFamily="34" charset="0"/>
                </a:rPr>
                <a:pPr marL="0" indent="0" algn="l"/>
                <a:t> $400 </a:t>
              </a:fld>
              <a:endParaRPr lang="en-US" sz="16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124" name="TextBox 123">
              <a:extLst>
                <a:ext uri="{FF2B5EF4-FFF2-40B4-BE49-F238E27FC236}">
                  <a16:creationId xmlns:a16="http://schemas.microsoft.com/office/drawing/2014/main" id="{B4DC370F-0559-6548-81AE-2254A6FBCFF7}"/>
                </a:ext>
              </a:extLst>
            </xdr:cNvPr>
            <xdr:cNvSpPr txBox="1"/>
          </xdr:nvSpPr>
          <xdr:spPr>
            <a:xfrm>
              <a:off x="7988300" y="5480604"/>
              <a:ext cx="952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Buddy</a:t>
              </a:r>
              <a:endParaRPr lang="en-US" sz="1200" b="0">
                <a:solidFill>
                  <a:schemeClr val="bg1"/>
                </a:solidFill>
                <a:latin typeface="Arial" panose="020B0604020202020204" pitchFamily="34" charset="0"/>
                <a:cs typeface="Arial" panose="020B0604020202020204" pitchFamily="34" charset="0"/>
              </a:endParaRPr>
            </a:p>
          </xdr:txBody>
        </xdr:sp>
        <xdr:sp macro="" textlink="Pivottables!BL5">
          <xdr:nvSpPr>
            <xdr:cNvPr id="125" name="TextBox 124">
              <a:extLst>
                <a:ext uri="{FF2B5EF4-FFF2-40B4-BE49-F238E27FC236}">
                  <a16:creationId xmlns:a16="http://schemas.microsoft.com/office/drawing/2014/main" id="{C0539C4B-4EE8-3D45-20C2-82249A0A6675}"/>
                </a:ext>
              </a:extLst>
            </xdr:cNvPr>
            <xdr:cNvSpPr txBox="1"/>
          </xdr:nvSpPr>
          <xdr:spPr>
            <a:xfrm>
              <a:off x="10985500" y="4663440"/>
              <a:ext cx="1219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7C6D9C-E9EA-1949-98DA-97A99583AB84}"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 $400 </a:t>
              </a:fld>
              <a:endParaRPr lang="en-US" sz="3200" b="0" i="0" u="none" strike="noStrike">
                <a:solidFill>
                  <a:schemeClr val="bg1"/>
                </a:solidFill>
                <a:latin typeface="Arial" panose="020B0604020202020204" pitchFamily="34" charset="0"/>
                <a:ea typeface="+mn-ea"/>
                <a:cs typeface="Arial" panose="020B0604020202020204" pitchFamily="34" charset="0"/>
              </a:endParaRPr>
            </a:p>
          </xdr:txBody>
        </xdr:sp>
        <xdr:sp macro="" textlink="Pivottables!BS5">
          <xdr:nvSpPr>
            <xdr:cNvPr id="126" name="TextBox 125">
              <a:extLst>
                <a:ext uri="{FF2B5EF4-FFF2-40B4-BE49-F238E27FC236}">
                  <a16:creationId xmlns:a16="http://schemas.microsoft.com/office/drawing/2014/main" id="{EC2F65EA-4F73-D642-3CD7-9B9FC93885F7}"/>
                </a:ext>
              </a:extLst>
            </xdr:cNvPr>
            <xdr:cNvSpPr txBox="1"/>
          </xdr:nvSpPr>
          <xdr:spPr>
            <a:xfrm>
              <a:off x="10985500" y="5527040"/>
              <a:ext cx="12192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13183C-95B9-4446-AEF7-BEE391F68E28}" type="TxLink">
                <a:rPr lang="en-US" sz="1800" b="0" i="0" u="none" strike="noStrike">
                  <a:solidFill>
                    <a:schemeClr val="bg1"/>
                  </a:solidFill>
                  <a:latin typeface="Arial" panose="020B0604020202020204" pitchFamily="34" charset="0"/>
                  <a:ea typeface="+mn-ea"/>
                  <a:cs typeface="Arial" panose="020B0604020202020204" pitchFamily="34" charset="0"/>
                </a:rPr>
                <a:pPr marL="0" indent="0" algn="ctr"/>
                <a:t> $400 </a:t>
              </a:fld>
              <a:endParaRPr lang="en-US" sz="2000" b="0" i="0" u="none" strike="noStrike">
                <a:solidFill>
                  <a:schemeClr val="bg1"/>
                </a:solidFill>
                <a:latin typeface="Arial" panose="020B0604020202020204" pitchFamily="34" charset="0"/>
                <a:ea typeface="+mn-ea"/>
                <a:cs typeface="Arial" panose="020B0604020202020204" pitchFamily="34" charset="0"/>
              </a:endParaRPr>
            </a:p>
          </xdr:txBody>
        </xdr:sp>
        <xdr:sp macro="" textlink="">
          <xdr:nvSpPr>
            <xdr:cNvPr id="128" name="TextBox 127">
              <a:extLst>
                <a:ext uri="{FF2B5EF4-FFF2-40B4-BE49-F238E27FC236}">
                  <a16:creationId xmlns:a16="http://schemas.microsoft.com/office/drawing/2014/main" id="{D609FCBC-454A-D649-A889-7B9EA483E919}"/>
                </a:ext>
              </a:extLst>
            </xdr:cNvPr>
            <xdr:cNvSpPr txBox="1"/>
          </xdr:nvSpPr>
          <xdr:spPr>
            <a:xfrm>
              <a:off x="11131550" y="4904740"/>
              <a:ext cx="9779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Arial" panose="020B0604020202020204" pitchFamily="34" charset="0"/>
                  <a:cs typeface="Arial" panose="020B0604020202020204" pitchFamily="34" charset="0"/>
                </a:rPr>
                <a:t>USD</a:t>
              </a:r>
            </a:p>
          </xdr:txBody>
        </xdr:sp>
        <xdr:sp macro="" textlink="">
          <xdr:nvSpPr>
            <xdr:cNvPr id="129" name="TextBox 128">
              <a:extLst>
                <a:ext uri="{FF2B5EF4-FFF2-40B4-BE49-F238E27FC236}">
                  <a16:creationId xmlns:a16="http://schemas.microsoft.com/office/drawing/2014/main" id="{002E7637-E2EF-9305-4945-6B9F0B62BADD}"/>
                </a:ext>
              </a:extLst>
            </xdr:cNvPr>
            <xdr:cNvSpPr txBox="1"/>
          </xdr:nvSpPr>
          <xdr:spPr>
            <a:xfrm>
              <a:off x="11131550" y="5793740"/>
              <a:ext cx="9779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latin typeface="Arial" panose="020B0604020202020204" pitchFamily="34" charset="0"/>
                  <a:cs typeface="Arial" panose="020B0604020202020204" pitchFamily="34" charset="0"/>
                </a:rPr>
                <a:t>USD</a:t>
              </a:r>
            </a:p>
          </xdr:txBody>
        </xdr:sp>
        <xdr:graphicFrame macro="">
          <xdr:nvGraphicFramePr>
            <xdr:cNvPr id="130" name="Chart 129">
              <a:extLst>
                <a:ext uri="{FF2B5EF4-FFF2-40B4-BE49-F238E27FC236}">
                  <a16:creationId xmlns:a16="http://schemas.microsoft.com/office/drawing/2014/main" id="{5C583ED8-503A-AF44-93EF-B373E67BAA1A}"/>
                </a:ext>
              </a:extLst>
            </xdr:cNvPr>
            <xdr:cNvGraphicFramePr>
              <a:graphicFrameLocks/>
            </xdr:cNvGraphicFramePr>
          </xdr:nvGraphicFramePr>
          <xdr:xfrm>
            <a:off x="9036562" y="4394200"/>
            <a:ext cx="1783839" cy="1033272"/>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31" name="Chart 130">
              <a:extLst>
                <a:ext uri="{FF2B5EF4-FFF2-40B4-BE49-F238E27FC236}">
                  <a16:creationId xmlns:a16="http://schemas.microsoft.com/office/drawing/2014/main" id="{2E0CA4D4-78DF-C742-8D1D-1A41BB27C31A}"/>
                </a:ext>
              </a:extLst>
            </xdr:cNvPr>
            <xdr:cNvGraphicFramePr>
              <a:graphicFrameLocks/>
            </xdr:cNvGraphicFramePr>
          </xdr:nvGraphicFramePr>
          <xdr:xfrm>
            <a:off x="9063316" y="5435600"/>
            <a:ext cx="1754406" cy="817372"/>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43" name="TextBox 242">
              <a:extLst>
                <a:ext uri="{FF2B5EF4-FFF2-40B4-BE49-F238E27FC236}">
                  <a16:creationId xmlns:a16="http://schemas.microsoft.com/office/drawing/2014/main" id="{63BE8399-6BE4-FAEE-4B17-96F4329752C1}"/>
                </a:ext>
              </a:extLst>
            </xdr:cNvPr>
            <xdr:cNvSpPr txBox="1"/>
          </xdr:nvSpPr>
          <xdr:spPr>
            <a:xfrm>
              <a:off x="9664700" y="5641340"/>
              <a:ext cx="952500" cy="35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1"/>
                  </a:solidFill>
                  <a:latin typeface="Arial" panose="020B0604020202020204" pitchFamily="34" charset="0"/>
                  <a:cs typeface="Arial" panose="020B0604020202020204" pitchFamily="34" charset="0"/>
                </a:rPr>
                <a:t>Wage's</a:t>
              </a:r>
              <a:endParaRPr lang="en-US" sz="900" b="0">
                <a:solidFill>
                  <a:schemeClr val="bg1"/>
                </a:solidFill>
                <a:latin typeface="Arial" panose="020B0604020202020204" pitchFamily="34" charset="0"/>
                <a:cs typeface="Arial" panose="020B0604020202020204" pitchFamily="34" charset="0"/>
              </a:endParaRPr>
            </a:p>
          </xdr:txBody>
        </xdr:sp>
      </xdr:grpSp>
    </xdr:grpSp>
    <xdr:clientData/>
  </xdr:twoCellAnchor>
  <xdr:twoCellAnchor editAs="absolute">
    <xdr:from>
      <xdr:col>16</xdr:col>
      <xdr:colOff>673100</xdr:colOff>
      <xdr:row>21</xdr:row>
      <xdr:rowOff>167640</xdr:rowOff>
    </xdr:from>
    <xdr:to>
      <xdr:col>19</xdr:col>
      <xdr:colOff>393700</xdr:colOff>
      <xdr:row>26</xdr:row>
      <xdr:rowOff>190500</xdr:rowOff>
    </xdr:to>
    <xdr:grpSp>
      <xdr:nvGrpSpPr>
        <xdr:cNvPr id="44" name="Group 43">
          <a:extLst>
            <a:ext uri="{FF2B5EF4-FFF2-40B4-BE49-F238E27FC236}">
              <a16:creationId xmlns:a16="http://schemas.microsoft.com/office/drawing/2014/main" id="{DDA0397D-8646-5897-DC0C-4689CF93C18E}"/>
            </a:ext>
          </a:extLst>
        </xdr:cNvPr>
        <xdr:cNvGrpSpPr/>
      </xdr:nvGrpSpPr>
      <xdr:grpSpPr>
        <a:xfrm>
          <a:off x="13864444" y="4364886"/>
          <a:ext cx="2193977" cy="1022204"/>
          <a:chOff x="13373100" y="942340"/>
          <a:chExt cx="2197100" cy="1038860"/>
        </a:xfrm>
      </xdr:grpSpPr>
      <xdr:sp macro="" textlink="">
        <xdr:nvSpPr>
          <xdr:cNvPr id="34" name="TextBox 33">
            <a:extLst>
              <a:ext uri="{FF2B5EF4-FFF2-40B4-BE49-F238E27FC236}">
                <a16:creationId xmlns:a16="http://schemas.microsoft.com/office/drawing/2014/main" id="{B001CA7D-E689-F245-BCB1-D62131E0837C}"/>
              </a:ext>
            </a:extLst>
          </xdr:cNvPr>
          <xdr:cNvSpPr txBox="1"/>
        </xdr:nvSpPr>
        <xdr:spPr>
          <a:xfrm>
            <a:off x="13373100" y="942340"/>
            <a:ext cx="1790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rial" panose="020B0604020202020204" pitchFamily="34" charset="0"/>
                <a:cs typeface="Arial" panose="020B0604020202020204" pitchFamily="34" charset="0"/>
              </a:rPr>
              <a:t>Total Trips</a:t>
            </a:r>
          </a:p>
        </xdr:txBody>
      </xdr:sp>
      <xdr:sp macro="" textlink="Pivottables!B5">
        <xdr:nvSpPr>
          <xdr:cNvPr id="45" name="TextBox 44">
            <a:extLst>
              <a:ext uri="{FF2B5EF4-FFF2-40B4-BE49-F238E27FC236}">
                <a16:creationId xmlns:a16="http://schemas.microsoft.com/office/drawing/2014/main" id="{879C1017-AE80-100C-896F-646D6801E7B4}"/>
              </a:ext>
            </a:extLst>
          </xdr:cNvPr>
          <xdr:cNvSpPr txBox="1"/>
        </xdr:nvSpPr>
        <xdr:spPr>
          <a:xfrm>
            <a:off x="13373100" y="1272540"/>
            <a:ext cx="1790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860100-3B04-CB4A-A565-8B8722234D17}" type="TxLink">
              <a:rPr lang="en-US" sz="2400">
                <a:solidFill>
                  <a:srgbClr val="6FE3B1"/>
                </a:solidFill>
                <a:latin typeface="Arial" panose="020B0604020202020204" pitchFamily="34" charset="0"/>
                <a:ea typeface="+mn-ea"/>
                <a:cs typeface="Arial" panose="020B0604020202020204" pitchFamily="34" charset="0"/>
              </a:rPr>
              <a:pPr marL="0" indent="0" algn="ctr"/>
              <a:t>1</a:t>
            </a:fld>
            <a:endParaRPr lang="en-US" sz="2400">
              <a:solidFill>
                <a:srgbClr val="6FE3B1"/>
              </a:solidFill>
              <a:latin typeface="Arial" panose="020B0604020202020204" pitchFamily="34" charset="0"/>
              <a:ea typeface="+mn-ea"/>
              <a:cs typeface="Arial" panose="020B0604020202020204" pitchFamily="34" charset="0"/>
            </a:endParaRPr>
          </a:p>
        </xdr:txBody>
      </xdr:sp>
      <xdr:sp macro="" textlink="">
        <xdr:nvSpPr>
          <xdr:cNvPr id="46" name="TextBox 45">
            <a:extLst>
              <a:ext uri="{FF2B5EF4-FFF2-40B4-BE49-F238E27FC236}">
                <a16:creationId xmlns:a16="http://schemas.microsoft.com/office/drawing/2014/main" id="{76B68F63-EC8F-5558-252B-092CD0E4C541}"/>
              </a:ext>
            </a:extLst>
          </xdr:cNvPr>
          <xdr:cNvSpPr txBox="1"/>
        </xdr:nvSpPr>
        <xdr:spPr>
          <a:xfrm>
            <a:off x="13614400" y="1678940"/>
            <a:ext cx="1460500" cy="27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bg1"/>
                </a:solidFill>
                <a:latin typeface="Arial" panose="020B0604020202020204" pitchFamily="34" charset="0"/>
                <a:cs typeface="Arial" panose="020B0604020202020204" pitchFamily="34" charset="0"/>
              </a:rPr>
              <a:t>Hired Transportation</a:t>
            </a:r>
          </a:p>
        </xdr:txBody>
      </xdr:sp>
      <xdr:sp macro="" textlink="Pivottables!H6">
        <xdr:nvSpPr>
          <xdr:cNvPr id="47" name="TextBox 46">
            <a:extLst>
              <a:ext uri="{FF2B5EF4-FFF2-40B4-BE49-F238E27FC236}">
                <a16:creationId xmlns:a16="http://schemas.microsoft.com/office/drawing/2014/main" id="{B97B1743-4631-F74A-ABFD-496A5975A3DB}"/>
              </a:ext>
            </a:extLst>
          </xdr:cNvPr>
          <xdr:cNvSpPr txBox="1"/>
        </xdr:nvSpPr>
        <xdr:spPr>
          <a:xfrm>
            <a:off x="14833600" y="1640840"/>
            <a:ext cx="444500" cy="340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1B0053-3B74-8642-BA3F-67362780B8F6}" type="TxLink">
              <a:rPr lang="en-US" sz="1400" b="0" i="0" u="none" strike="noStrike">
                <a:solidFill>
                  <a:srgbClr val="6FE3B1"/>
                </a:solidFill>
                <a:latin typeface="Arial" panose="020B0604020202020204" pitchFamily="34" charset="0"/>
                <a:ea typeface="+mn-ea"/>
                <a:cs typeface="Arial" panose="020B0604020202020204" pitchFamily="34" charset="0"/>
              </a:rPr>
              <a:pPr marL="0" indent="0" algn="l"/>
              <a:t> </a:t>
            </a:fld>
            <a:endParaRPr lang="en-US" sz="2400">
              <a:solidFill>
                <a:srgbClr val="6FE3B1"/>
              </a:solidFill>
              <a:latin typeface="Arial" panose="020B0604020202020204" pitchFamily="34" charset="0"/>
              <a:ea typeface="+mn-ea"/>
              <a:cs typeface="Arial" panose="020B0604020202020204" pitchFamily="34" charset="0"/>
            </a:endParaRPr>
          </a:p>
        </xdr:txBody>
      </xdr:sp>
      <xdr:sp macro="" textlink="">
        <xdr:nvSpPr>
          <xdr:cNvPr id="49" name="TextBox 48">
            <a:extLst>
              <a:ext uri="{FF2B5EF4-FFF2-40B4-BE49-F238E27FC236}">
                <a16:creationId xmlns:a16="http://schemas.microsoft.com/office/drawing/2014/main" id="{79E3860B-D297-03D3-2A22-6EF9834605A5}"/>
              </a:ext>
            </a:extLst>
          </xdr:cNvPr>
          <xdr:cNvSpPr txBox="1"/>
        </xdr:nvSpPr>
        <xdr:spPr>
          <a:xfrm>
            <a:off x="14986000" y="1691640"/>
            <a:ext cx="5842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a:solidFill>
                  <a:schemeClr val="bg1"/>
                </a:solidFill>
                <a:latin typeface="Arial" panose="020B0604020202020204" pitchFamily="34" charset="0"/>
                <a:cs typeface="Arial" panose="020B0604020202020204" pitchFamily="34" charset="0"/>
              </a:rPr>
              <a:t>Trips</a:t>
            </a:r>
          </a:p>
        </xdr:txBody>
      </xdr:sp>
    </xdr:grpSp>
    <xdr:clientData/>
  </xdr:twoCellAnchor>
  <xdr:twoCellAnchor editAs="absolute">
    <xdr:from>
      <xdr:col>18</xdr:col>
      <xdr:colOff>431800</xdr:colOff>
      <xdr:row>21</xdr:row>
      <xdr:rowOff>76280</xdr:rowOff>
    </xdr:from>
    <xdr:to>
      <xdr:col>20</xdr:col>
      <xdr:colOff>622300</xdr:colOff>
      <xdr:row>28</xdr:row>
      <xdr:rowOff>126919</xdr:rowOff>
    </xdr:to>
    <xdr:pic>
      <xdr:nvPicPr>
        <xdr:cNvPr id="285" name="Picture 284">
          <a:extLst>
            <a:ext uri="{FF2B5EF4-FFF2-40B4-BE49-F238E27FC236}">
              <a16:creationId xmlns:a16="http://schemas.microsoft.com/office/drawing/2014/main" id="{E1CA838B-3AD6-4199-A8C0-A25B8458AF0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a:ext>
          </a:extLst>
        </a:blip>
        <a:srcRect/>
        <a:stretch/>
      </xdr:blipFill>
      <xdr:spPr>
        <a:xfrm>
          <a:off x="15290800" y="4343480"/>
          <a:ext cx="1841500" cy="1473039"/>
        </a:xfrm>
        <a:prstGeom prst="rect">
          <a:avLst/>
        </a:prstGeom>
      </xdr:spPr>
    </xdr:pic>
    <xdr:clientData/>
  </xdr:twoCellAnchor>
  <xdr:twoCellAnchor editAs="absolute">
    <xdr:from>
      <xdr:col>13</xdr:col>
      <xdr:colOff>533400</xdr:colOff>
      <xdr:row>30</xdr:row>
      <xdr:rowOff>38100</xdr:rowOff>
    </xdr:from>
    <xdr:to>
      <xdr:col>20</xdr:col>
      <xdr:colOff>101600</xdr:colOff>
      <xdr:row>30</xdr:row>
      <xdr:rowOff>50800</xdr:rowOff>
    </xdr:to>
    <xdr:cxnSp macro="">
      <xdr:nvCxnSpPr>
        <xdr:cNvPr id="287" name="Straight Connector 286">
          <a:extLst>
            <a:ext uri="{FF2B5EF4-FFF2-40B4-BE49-F238E27FC236}">
              <a16:creationId xmlns:a16="http://schemas.microsoft.com/office/drawing/2014/main" id="{3B68922A-CDFC-9C6D-F8C8-4D05EE284298}"/>
            </a:ext>
          </a:extLst>
        </xdr:cNvPr>
        <xdr:cNvCxnSpPr/>
      </xdr:nvCxnSpPr>
      <xdr:spPr>
        <a:xfrm flipH="1" flipV="1">
          <a:off x="11264900" y="6134100"/>
          <a:ext cx="5346700" cy="12700"/>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307085</xdr:colOff>
      <xdr:row>12</xdr:row>
      <xdr:rowOff>103632</xdr:rowOff>
    </xdr:from>
    <xdr:to>
      <xdr:col>0</xdr:col>
      <xdr:colOff>343661</xdr:colOff>
      <xdr:row>13</xdr:row>
      <xdr:rowOff>101600</xdr:rowOff>
    </xdr:to>
    <xdr:sp macro="" textlink="">
      <xdr:nvSpPr>
        <xdr:cNvPr id="33" name="Rectangle 32">
          <a:extLst>
            <a:ext uri="{FF2B5EF4-FFF2-40B4-BE49-F238E27FC236}">
              <a16:creationId xmlns:a16="http://schemas.microsoft.com/office/drawing/2014/main" id="{0469E715-C131-E1C4-9093-9223107FF630}"/>
            </a:ext>
          </a:extLst>
        </xdr:cNvPr>
        <xdr:cNvSpPr/>
      </xdr:nvSpPr>
      <xdr:spPr>
        <a:xfrm rot="16200000">
          <a:off x="224789" y="2624328"/>
          <a:ext cx="201168" cy="36576"/>
        </a:xfrm>
        <a:prstGeom prst="rect">
          <a:avLst/>
        </a:prstGeom>
        <a:solidFill>
          <a:srgbClr val="A930D8"/>
        </a:solidFill>
        <a:ln>
          <a:solidFill>
            <a:srgbClr val="A930D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15</xdr:col>
      <xdr:colOff>121360</xdr:colOff>
      <xdr:row>28</xdr:row>
      <xdr:rowOff>187018</xdr:rowOff>
    </xdr:from>
    <xdr:to>
      <xdr:col>15</xdr:col>
      <xdr:colOff>263933</xdr:colOff>
      <xdr:row>29</xdr:row>
      <xdr:rowOff>88740</xdr:rowOff>
    </xdr:to>
    <xdr:sp macro="" textlink="">
      <xdr:nvSpPr>
        <xdr:cNvPr id="67" name="Freeform 66">
          <a:hlinkClick xmlns:r="http://schemas.openxmlformats.org/officeDocument/2006/relationships" r:id="rId17" tooltip=" "/>
          <a:extLst>
            <a:ext uri="{FF2B5EF4-FFF2-40B4-BE49-F238E27FC236}">
              <a16:creationId xmlns:a16="http://schemas.microsoft.com/office/drawing/2014/main" id="{FB29C331-2B61-7C5E-3FF4-1453F61B3163}"/>
            </a:ext>
          </a:extLst>
        </xdr:cNvPr>
        <xdr:cNvSpPr>
          <a:spLocks noChangeAspect="1"/>
        </xdr:cNvSpPr>
      </xdr:nvSpPr>
      <xdr:spPr>
        <a:xfrm rot="8716242">
          <a:off x="12503860" y="5876618"/>
          <a:ext cx="142573" cy="104922"/>
        </a:xfrm>
        <a:custGeom>
          <a:avLst/>
          <a:gdLst>
            <a:gd name="connsiteX0" fmla="*/ 444211 w 444210"/>
            <a:gd name="connsiteY0" fmla="*/ 163452 h 326903"/>
            <a:gd name="connsiteX1" fmla="*/ 415239 w 444210"/>
            <a:gd name="connsiteY1" fmla="*/ 192424 h 326903"/>
            <a:gd name="connsiteX2" fmla="*/ 98865 w 444210"/>
            <a:gd name="connsiteY2" fmla="*/ 192424 h 326903"/>
            <a:gd name="connsiteX3" fmla="*/ 184622 w 444210"/>
            <a:gd name="connsiteY3" fmla="*/ 278181 h 326903"/>
            <a:gd name="connsiteX4" fmla="*/ 183177 w 444210"/>
            <a:gd name="connsiteY4" fmla="*/ 319128 h 326903"/>
            <a:gd name="connsiteX5" fmla="*/ 143675 w 444210"/>
            <a:gd name="connsiteY5" fmla="*/ 319128 h 326903"/>
            <a:gd name="connsiteX6" fmla="*/ 8473 w 444210"/>
            <a:gd name="connsiteY6" fmla="*/ 183925 h 326903"/>
            <a:gd name="connsiteX7" fmla="*/ 8473 w 444210"/>
            <a:gd name="connsiteY7" fmla="*/ 142978 h 326903"/>
            <a:gd name="connsiteX8" fmla="*/ 143675 w 444210"/>
            <a:gd name="connsiteY8" fmla="*/ 7776 h 326903"/>
            <a:gd name="connsiteX9" fmla="*/ 184622 w 444210"/>
            <a:gd name="connsiteY9" fmla="*/ 9221 h 326903"/>
            <a:gd name="connsiteX10" fmla="*/ 184622 w 444210"/>
            <a:gd name="connsiteY10" fmla="*/ 48723 h 326903"/>
            <a:gd name="connsiteX11" fmla="*/ 98865 w 444210"/>
            <a:gd name="connsiteY11" fmla="*/ 134480 h 326903"/>
            <a:gd name="connsiteX12" fmla="*/ 415239 w 444210"/>
            <a:gd name="connsiteY12" fmla="*/ 134480 h 326903"/>
            <a:gd name="connsiteX13" fmla="*/ 444211 w 444210"/>
            <a:gd name="connsiteY13" fmla="*/ 163452 h 3269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444210" h="326903">
              <a:moveTo>
                <a:pt x="444211" y="163452"/>
              </a:moveTo>
              <a:cubicBezTo>
                <a:pt x="444211" y="179453"/>
                <a:pt x="431240" y="192424"/>
                <a:pt x="415239" y="192424"/>
              </a:cubicBezTo>
              <a:lnTo>
                <a:pt x="98865" y="192424"/>
              </a:lnTo>
              <a:lnTo>
                <a:pt x="184622" y="278181"/>
              </a:lnTo>
              <a:cubicBezTo>
                <a:pt x="195530" y="289887"/>
                <a:pt x="194883" y="308220"/>
                <a:pt x="183177" y="319128"/>
              </a:cubicBezTo>
              <a:cubicBezTo>
                <a:pt x="172050" y="329496"/>
                <a:pt x="154801" y="329496"/>
                <a:pt x="143675" y="319128"/>
              </a:cubicBezTo>
              <a:lnTo>
                <a:pt x="8473" y="183925"/>
              </a:lnTo>
              <a:cubicBezTo>
                <a:pt x="-2824" y="172614"/>
                <a:pt x="-2824" y="154290"/>
                <a:pt x="8473" y="142978"/>
              </a:cubicBezTo>
              <a:lnTo>
                <a:pt x="143675" y="7776"/>
              </a:lnTo>
              <a:cubicBezTo>
                <a:pt x="155382" y="-3132"/>
                <a:pt x="173714" y="-2485"/>
                <a:pt x="184622" y="9221"/>
              </a:cubicBezTo>
              <a:cubicBezTo>
                <a:pt x="194990" y="20348"/>
                <a:pt x="194990" y="37597"/>
                <a:pt x="184622" y="48723"/>
              </a:cubicBezTo>
              <a:lnTo>
                <a:pt x="98865" y="134480"/>
              </a:lnTo>
              <a:lnTo>
                <a:pt x="415239" y="134480"/>
              </a:lnTo>
              <a:cubicBezTo>
                <a:pt x="431240" y="134480"/>
                <a:pt x="444211" y="147450"/>
                <a:pt x="444211" y="163452"/>
              </a:cubicBezTo>
              <a:close/>
            </a:path>
          </a:pathLst>
        </a:custGeom>
        <a:solidFill>
          <a:schemeClr val="bg1"/>
        </a:solidFill>
        <a:ln w="9624" cap="flat">
          <a:noFill/>
          <a:prstDash val="solid"/>
          <a:miter/>
        </a:ln>
      </xdr:spPr>
      <xdr:txBody>
        <a:bodyPr rtlCol="0" anchor="ctr"/>
        <a:lstStyle/>
        <a:p>
          <a:endParaRPr lang="en-US"/>
        </a:p>
      </xdr:txBody>
    </xdr:sp>
    <xdr:clientData/>
  </xdr:twoCellAnchor>
  <xdr:twoCellAnchor editAs="absolute">
    <xdr:from>
      <xdr:col>3</xdr:col>
      <xdr:colOff>457200</xdr:colOff>
      <xdr:row>20</xdr:row>
      <xdr:rowOff>139700</xdr:rowOff>
    </xdr:from>
    <xdr:to>
      <xdr:col>9</xdr:col>
      <xdr:colOff>622300</xdr:colOff>
      <xdr:row>31</xdr:row>
      <xdr:rowOff>181356</xdr:rowOff>
    </xdr:to>
    <xdr:sp macro="" textlink="">
      <xdr:nvSpPr>
        <xdr:cNvPr id="253" name="Rectangle 252">
          <a:extLst>
            <a:ext uri="{FF2B5EF4-FFF2-40B4-BE49-F238E27FC236}">
              <a16:creationId xmlns:a16="http://schemas.microsoft.com/office/drawing/2014/main" id="{303D2E73-20BC-56D7-1FBE-05A89CB760FA}"/>
            </a:ext>
          </a:extLst>
        </xdr:cNvPr>
        <xdr:cNvSpPr/>
      </xdr:nvSpPr>
      <xdr:spPr>
        <a:xfrm>
          <a:off x="2933700" y="4203700"/>
          <a:ext cx="5118100" cy="2276856"/>
        </a:xfrm>
        <a:prstGeom prst="rect">
          <a:avLst/>
        </a:prstGeom>
        <a:solidFill>
          <a:srgbClr val="14141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editAs="absolute">
    <xdr:from>
      <xdr:col>3</xdr:col>
      <xdr:colOff>520700</xdr:colOff>
      <xdr:row>20</xdr:row>
      <xdr:rowOff>187444</xdr:rowOff>
    </xdr:from>
    <xdr:to>
      <xdr:col>5</xdr:col>
      <xdr:colOff>685800</xdr:colOff>
      <xdr:row>22</xdr:row>
      <xdr:rowOff>132936</xdr:rowOff>
    </xdr:to>
    <xdr:sp macro="" textlink="">
      <xdr:nvSpPr>
        <xdr:cNvPr id="94" name="TextBox 93">
          <a:extLst>
            <a:ext uri="{FF2B5EF4-FFF2-40B4-BE49-F238E27FC236}">
              <a16:creationId xmlns:a16="http://schemas.microsoft.com/office/drawing/2014/main" id="{7B26EEC7-6909-4D47-AC9E-00691F5EB339}"/>
            </a:ext>
          </a:extLst>
        </xdr:cNvPr>
        <xdr:cNvSpPr txBox="1"/>
      </xdr:nvSpPr>
      <xdr:spPr>
        <a:xfrm>
          <a:off x="2997200" y="4251444"/>
          <a:ext cx="1816100" cy="351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chemeClr val="bg1"/>
              </a:solidFill>
              <a:latin typeface="Arial" panose="020B0604020202020204" pitchFamily="34" charset="0"/>
              <a:cs typeface="Arial" panose="020B0604020202020204" pitchFamily="34" charset="0"/>
            </a:rPr>
            <a:t>Expenses by Month</a:t>
          </a:r>
          <a:endParaRPr lang="en-US" sz="1100" b="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3</xdr:col>
      <xdr:colOff>419100</xdr:colOff>
      <xdr:row>22</xdr:row>
      <xdr:rowOff>0</xdr:rowOff>
    </xdr:from>
    <xdr:to>
      <xdr:col>9</xdr:col>
      <xdr:colOff>609600</xdr:colOff>
      <xdr:row>31</xdr:row>
      <xdr:rowOff>66040</xdr:rowOff>
    </xdr:to>
    <xdr:graphicFrame macro="">
      <xdr:nvGraphicFramePr>
        <xdr:cNvPr id="95" name="Chart 94">
          <a:extLst>
            <a:ext uri="{FF2B5EF4-FFF2-40B4-BE49-F238E27FC236}">
              <a16:creationId xmlns:a16="http://schemas.microsoft.com/office/drawing/2014/main" id="{CACDFB7C-3E3E-FD4E-B54E-C0CD772EE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254000</xdr:colOff>
      <xdr:row>21</xdr:row>
      <xdr:rowOff>38100</xdr:rowOff>
    </xdr:from>
    <xdr:to>
      <xdr:col>9</xdr:col>
      <xdr:colOff>495300</xdr:colOff>
      <xdr:row>22</xdr:row>
      <xdr:rowOff>76200</xdr:rowOff>
    </xdr:to>
    <xdr:pic>
      <xdr:nvPicPr>
        <xdr:cNvPr id="292" name="Graphic 291" descr="Dollar with solid fill">
          <a:extLst>
            <a:ext uri="{FF2B5EF4-FFF2-40B4-BE49-F238E27FC236}">
              <a16:creationId xmlns:a16="http://schemas.microsoft.com/office/drawing/2014/main" id="{182F4AF4-29E5-1414-48CD-165555C1853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683500" y="4305300"/>
          <a:ext cx="241300" cy="241300"/>
        </a:xfrm>
        <a:prstGeom prst="rect">
          <a:avLst/>
        </a:prstGeom>
      </xdr:spPr>
    </xdr:pic>
    <xdr:clientData/>
  </xdr:twoCellAnchor>
  <xdr:twoCellAnchor editAs="absolute">
    <xdr:from>
      <xdr:col>16</xdr:col>
      <xdr:colOff>152598</xdr:colOff>
      <xdr:row>10</xdr:row>
      <xdr:rowOff>4922</xdr:rowOff>
    </xdr:from>
    <xdr:to>
      <xdr:col>20</xdr:col>
      <xdr:colOff>395654</xdr:colOff>
      <xdr:row>16</xdr:row>
      <xdr:rowOff>137830</xdr:rowOff>
    </xdr:to>
    <xdr:pic>
      <xdr:nvPicPr>
        <xdr:cNvPr id="15" name="Picture 14">
          <a:extLst>
            <a:ext uri="{FF2B5EF4-FFF2-40B4-BE49-F238E27FC236}">
              <a16:creationId xmlns:a16="http://schemas.microsoft.com/office/drawing/2014/main" id="{7153E461-65C4-ADA5-C9A0-82C46C5DF8D0}"/>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a:ext>
          </a:extLst>
        </a:blip>
        <a:srcRect/>
        <a:stretch/>
      </xdr:blipFill>
      <xdr:spPr>
        <a:xfrm>
          <a:off x="13360598" y="2056460"/>
          <a:ext cx="3545056" cy="1363832"/>
        </a:xfrm>
        <a:prstGeom prst="rect">
          <a:avLst/>
        </a:prstGeom>
      </xdr:spPr>
    </xdr:pic>
    <xdr:clientData/>
  </xdr:twoCellAnchor>
  <xdr:twoCellAnchor editAs="absolute">
    <xdr:from>
      <xdr:col>20</xdr:col>
      <xdr:colOff>0</xdr:colOff>
      <xdr:row>10</xdr:row>
      <xdr:rowOff>139700</xdr:rowOff>
    </xdr:from>
    <xdr:to>
      <xdr:col>20</xdr:col>
      <xdr:colOff>203200</xdr:colOff>
      <xdr:row>11</xdr:row>
      <xdr:rowOff>139700</xdr:rowOff>
    </xdr:to>
    <xdr:pic>
      <xdr:nvPicPr>
        <xdr:cNvPr id="276" name="Graphic 275" descr="Add with solid fill">
          <a:extLst>
            <a:ext uri="{FF2B5EF4-FFF2-40B4-BE49-F238E27FC236}">
              <a16:creationId xmlns:a16="http://schemas.microsoft.com/office/drawing/2014/main" id="{354228BE-12A8-7A4C-A7E2-FB92F9BDA375}"/>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rcRect/>
        <a:stretch/>
      </xdr:blipFill>
      <xdr:spPr>
        <a:xfrm>
          <a:off x="16510000" y="2171700"/>
          <a:ext cx="203200" cy="203200"/>
        </a:xfrm>
        <a:prstGeom prst="rect">
          <a:avLst/>
        </a:prstGeom>
      </xdr:spPr>
    </xdr:pic>
    <xdr:clientData/>
  </xdr:twoCellAnchor>
  <xdr:twoCellAnchor editAs="absolute">
    <xdr:from>
      <xdr:col>3</xdr:col>
      <xdr:colOff>647700</xdr:colOff>
      <xdr:row>12</xdr:row>
      <xdr:rowOff>88900</xdr:rowOff>
    </xdr:from>
    <xdr:to>
      <xdr:col>4</xdr:col>
      <xdr:colOff>370840</xdr:colOff>
      <xdr:row>15</xdr:row>
      <xdr:rowOff>27940</xdr:rowOff>
    </xdr:to>
    <xdr:sp macro="" textlink="">
      <xdr:nvSpPr>
        <xdr:cNvPr id="6" name="Oval 5">
          <a:extLst>
            <a:ext uri="{FF2B5EF4-FFF2-40B4-BE49-F238E27FC236}">
              <a16:creationId xmlns:a16="http://schemas.microsoft.com/office/drawing/2014/main" id="{C4C4F0FF-E2FE-483F-99AC-777002B1571B}"/>
            </a:ext>
          </a:extLst>
        </xdr:cNvPr>
        <xdr:cNvSpPr>
          <a:spLocks noChangeAspect="1"/>
        </xdr:cNvSpPr>
      </xdr:nvSpPr>
      <xdr:spPr>
        <a:xfrm>
          <a:off x="3124200" y="2527300"/>
          <a:ext cx="548640" cy="548640"/>
        </a:xfrm>
        <a:prstGeom prst="ellipse">
          <a:avLst/>
        </a:prstGeom>
        <a:solidFill>
          <a:srgbClr val="4249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3</xdr:col>
      <xdr:colOff>647700</xdr:colOff>
      <xdr:row>16</xdr:row>
      <xdr:rowOff>139700</xdr:rowOff>
    </xdr:from>
    <xdr:to>
      <xdr:col>4</xdr:col>
      <xdr:colOff>370840</xdr:colOff>
      <xdr:row>19</xdr:row>
      <xdr:rowOff>78740</xdr:rowOff>
    </xdr:to>
    <xdr:sp macro="" textlink="">
      <xdr:nvSpPr>
        <xdr:cNvPr id="56" name="Oval 55">
          <a:extLst>
            <a:ext uri="{FF2B5EF4-FFF2-40B4-BE49-F238E27FC236}">
              <a16:creationId xmlns:a16="http://schemas.microsoft.com/office/drawing/2014/main" id="{C1CD70B5-E6EF-3333-66E3-01A6CE30EA55}"/>
            </a:ext>
          </a:extLst>
        </xdr:cNvPr>
        <xdr:cNvSpPr>
          <a:spLocks noChangeAspect="1"/>
        </xdr:cNvSpPr>
      </xdr:nvSpPr>
      <xdr:spPr>
        <a:xfrm>
          <a:off x="3124200" y="3390900"/>
          <a:ext cx="548640" cy="548640"/>
        </a:xfrm>
        <a:prstGeom prst="ellipse">
          <a:avLst/>
        </a:prstGeom>
        <a:solidFill>
          <a:srgbClr val="4249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3</xdr:col>
      <xdr:colOff>644297</xdr:colOff>
      <xdr:row>12</xdr:row>
      <xdr:rowOff>89118</xdr:rowOff>
    </xdr:from>
    <xdr:to>
      <xdr:col>4</xdr:col>
      <xdr:colOff>366225</xdr:colOff>
      <xdr:row>15</xdr:row>
      <xdr:rowOff>31179</xdr:rowOff>
    </xdr:to>
    <xdr:pic>
      <xdr:nvPicPr>
        <xdr:cNvPr id="54" name="Picture 53" descr="Types of Class A Truck Driving Jobs | Roehl.Jobs">
          <a:extLst>
            <a:ext uri="{FF2B5EF4-FFF2-40B4-BE49-F238E27FC236}">
              <a16:creationId xmlns:a16="http://schemas.microsoft.com/office/drawing/2014/main" id="{A9688833-7589-F14D-8194-D0797B383127}"/>
            </a:ext>
          </a:extLst>
        </xdr:cNvPr>
        <xdr:cNvPicPr>
          <a:picLocks noChangeAspect="1" noChangeArrowheads="1"/>
        </xdr:cNvPicPr>
      </xdr:nvPicPr>
      <xdr:blipFill rotWithShape="1">
        <a:blip xmlns:r="http://schemas.openxmlformats.org/officeDocument/2006/relationships" r:embed="rId24" cstate="print">
          <a:grayscl/>
          <a:extLst>
            <a:ext uri="{BEBA8EAE-BF5A-486C-A8C5-ECC9F3942E4B}">
              <a14:imgProps xmlns:a14="http://schemas.microsoft.com/office/drawing/2010/main">
                <a14:imgLayer r:embed="rId25">
                  <a14:imgEffect>
                    <a14:backgroundRemoval t="6763" b="89855" l="9924" r="89313">
                      <a14:foregroundMark x1="47328" y1="9662" x2="50382" y2="17874"/>
                      <a14:foregroundMark x1="46565" y1="6763" x2="40458" y2="6763"/>
                      <a14:foregroundMark x1="70229" y1="23188" x2="70992" y2="25604"/>
                      <a14:foregroundMark x1="71756" y1="22705" x2="71756" y2="22705"/>
                    </a14:backgroundRemoval>
                  </a14:imgEffect>
                </a14:imgLayer>
              </a14:imgProps>
            </a:ext>
            <a:ext uri="{28A0092B-C50C-407E-A947-70E740481C1C}">
              <a14:useLocalDpi xmlns:a14="http://schemas.microsoft.com/office/drawing/2010/main" val="0"/>
            </a:ext>
          </a:extLst>
        </a:blip>
        <a:srcRect l="-2947" t="-1666" r="2703" b="37738"/>
        <a:stretch/>
      </xdr:blipFill>
      <xdr:spPr bwMode="auto">
        <a:xfrm>
          <a:off x="3120797" y="2527518"/>
          <a:ext cx="547428" cy="551661"/>
        </a:xfrm>
        <a:prstGeom prst="ellipse">
          <a:avLst/>
        </a:prstGeom>
        <a:solidFill>
          <a:srgbClr val="FFFFFF"/>
        </a:solidFill>
      </xdr:spPr>
    </xdr:pic>
    <xdr:clientData/>
  </xdr:twoCellAnchor>
  <xdr:twoCellAnchor editAs="absolute">
    <xdr:from>
      <xdr:col>3</xdr:col>
      <xdr:colOff>644297</xdr:colOff>
      <xdr:row>16</xdr:row>
      <xdr:rowOff>143601</xdr:rowOff>
    </xdr:from>
    <xdr:to>
      <xdr:col>4</xdr:col>
      <xdr:colOff>370375</xdr:colOff>
      <xdr:row>19</xdr:row>
      <xdr:rowOff>77364</xdr:rowOff>
    </xdr:to>
    <xdr:pic>
      <xdr:nvPicPr>
        <xdr:cNvPr id="55" name="Picture 54" descr="Meet Brian: Intermodal Truck Driver - J.B. Hunt Driver Blog">
          <a:extLst>
            <a:ext uri="{FF2B5EF4-FFF2-40B4-BE49-F238E27FC236}">
              <a16:creationId xmlns:a16="http://schemas.microsoft.com/office/drawing/2014/main" id="{2A95162D-9946-BC43-86CC-DC4717648FE1}"/>
            </a:ext>
          </a:extLst>
        </xdr:cNvPr>
        <xdr:cNvPicPr>
          <a:picLocks noChangeAspect="1" noChangeArrowheads="1"/>
        </xdr:cNvPicPr>
      </xdr:nvPicPr>
      <xdr:blipFill rotWithShape="1">
        <a:blip xmlns:r="http://schemas.openxmlformats.org/officeDocument/2006/relationships" r:embed="rId26" cstate="print">
          <a:grayscl/>
          <a:extLst>
            <a:ext uri="{BEBA8EAE-BF5A-486C-A8C5-ECC9F3942E4B}">
              <a14:imgProps xmlns:a14="http://schemas.microsoft.com/office/drawing/2010/main">
                <a14:imgLayer r:embed="rId27">
                  <a14:imgEffect>
                    <a14:backgroundRemoval t="10000" b="90000" l="10000" r="90000">
                      <a14:foregroundMark x1="65401" y1="53720" x2="65401" y2="63542"/>
                      <a14:foregroundMark x1="26582" y1="55804" x2="18143" y2="63095"/>
                      <a14:foregroundMark x1="29114" y1="55804" x2="29747" y2="66964"/>
                      <a14:foregroundMark x1="19409" y1="58036" x2="11603" y2="64881"/>
                      <a14:foregroundMark x1="73418" y1="55060" x2="83122" y2="58482"/>
                      <a14:foregroundMark x1="57838" y1="26236" x2="57902" y2="26371"/>
                      <a14:foregroundMark x1="57297" y1="25475" x2="57932" y2="26368"/>
                      <a14:foregroundMark x1="58378" y1="25475" x2="58734" y2="26011"/>
                      <a14:foregroundMark x1="32973" y1="20532" x2="30811" y2="26616"/>
                      <a14:foregroundMark x1="29730" y1="24335" x2="27568" y2="31179"/>
                      <a14:foregroundMark x1="57335" y1="26432" x2="35135" y2="20532"/>
                      <a14:foregroundMark x1="56823" y1="29104" x2="60541" y2="32700"/>
                      <a14:foregroundMark x1="57849" y1="28537" x2="61081" y2="34221"/>
                      <a14:foregroundMark x1="56757" y1="26616" x2="56968" y2="26987"/>
                      <a14:foregroundMark x1="58633" y1="28104" x2="60541" y2="29278"/>
                      <a14:foregroundMark x1="56216" y1="26616" x2="56889" y2="27030"/>
                      <a14:backgroundMark x1="21730" y1="48512" x2="10338" y2="48214"/>
                      <a14:backgroundMark x1="18776" y1="46875" x2="13291" y2="45982"/>
                      <a14:backgroundMark x1="68108" y1="19392" x2="68763" y2="25840"/>
                      <a14:backgroundMark x1="64324" y1="39924" x2="65946" y2="43726"/>
                      <a14:backgroundMark x1="62162" y1="44867" x2="68108" y2="46768"/>
                      <a14:backgroundMark x1="61081" y1="24715" x2="62703" y2="25856"/>
                    </a14:backgroundRemoval>
                  </a14:imgEffect>
                </a14:imgLayer>
              </a14:imgProps>
            </a:ext>
            <a:ext uri="{28A0092B-C50C-407E-A947-70E740481C1C}">
              <a14:useLocalDpi xmlns:a14="http://schemas.microsoft.com/office/drawing/2010/main" val="0"/>
            </a:ext>
          </a:extLst>
        </a:blip>
        <a:srcRect l="8937" t="12865" r="19383" b="37301"/>
        <a:stretch/>
      </xdr:blipFill>
      <xdr:spPr bwMode="auto">
        <a:xfrm>
          <a:off x="3120797" y="3394801"/>
          <a:ext cx="551578" cy="543363"/>
        </a:xfrm>
        <a:prstGeom prst="ellipse">
          <a:avLst/>
        </a:prstGeom>
        <a:solidFill>
          <a:srgbClr val="FFFFFF"/>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254684</xdr:colOff>
      <xdr:row>27</xdr:row>
      <xdr:rowOff>12700</xdr:rowOff>
    </xdr:to>
    <xdr:pic>
      <xdr:nvPicPr>
        <xdr:cNvPr id="2" name="Picture 1">
          <a:extLst>
            <a:ext uri="{FF2B5EF4-FFF2-40B4-BE49-F238E27FC236}">
              <a16:creationId xmlns:a16="http://schemas.microsoft.com/office/drawing/2014/main" id="{6FF79A80-FBFE-067B-1B57-F957BF710594}"/>
            </a:ext>
          </a:extLst>
        </xdr:cNvPr>
        <xdr:cNvPicPr>
          <a:picLocks noChangeAspect="1"/>
        </xdr:cNvPicPr>
      </xdr:nvPicPr>
      <xdr:blipFill>
        <a:blip xmlns:r="http://schemas.openxmlformats.org/officeDocument/2006/relationships" r:embed="rId1"/>
        <a:stretch>
          <a:fillRect/>
        </a:stretch>
      </xdr:blipFill>
      <xdr:spPr>
        <a:xfrm>
          <a:off x="0" y="0"/>
          <a:ext cx="12446684" cy="5499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5357.350580902777" createdVersion="8" refreshedVersion="8" minRefreshableVersion="3" recordCount="24" xr:uid="{D67220ED-47FE-4145-9078-7CEC6FF75E92}">
  <cacheSource type="worksheet">
    <worksheetSource name="Table1"/>
  </cacheSource>
  <cacheFields count="23">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6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4">
        <s v="Antoni Koy"/>
        <s v="Johny Lee"/>
        <s v="Antoni" u="1"/>
        <s v="Jaison" u="1"/>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6">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42">
      <sharedItems containsSemiMixedTypes="0" containsString="0" containsNumber="1" containsInteger="1" minValue="400" maxValue="800"/>
    </cacheField>
    <cacheField name="Buddy wage/trip" numFmtId="42">
      <sharedItems containsSemiMixedTypes="0" containsString="0" containsNumber="1" containsInteger="1" minValue="100" maxValue="400"/>
    </cacheField>
    <cacheField name="Driver Salary" numFmtId="42">
      <sharedItems containsString="0" containsBlank="1" containsNumber="1" containsInteger="1" minValue="400" maxValue="800"/>
    </cacheField>
    <cacheField name="Buddy Salary" numFmtId="42">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40347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d v="2022-01-01T00:00:00"/>
    <n v="2022"/>
    <x v="0"/>
    <n v="1"/>
    <x v="0"/>
    <s v="Mike"/>
    <s v="72-0466"/>
    <n v="25"/>
    <x v="0"/>
    <x v="0"/>
    <s v="Xunthai"/>
    <s v="Gidec"/>
    <x v="0"/>
    <n v="400"/>
    <n v="400"/>
    <n v="400"/>
    <n v="400"/>
    <n v="14"/>
    <x v="0"/>
  </r>
  <r>
    <x v="1"/>
    <d v="2022-02-01T00:00:00"/>
    <n v="2022"/>
    <x v="1"/>
    <n v="1"/>
    <x v="1"/>
    <s v="Mike"/>
    <s v="72-1001"/>
    <n v="15"/>
    <x v="0"/>
    <x v="0"/>
    <s v="Port Said"/>
    <s v="Safeskin"/>
    <x v="1"/>
    <n v="400"/>
    <n v="100"/>
    <n v="400"/>
    <n v="100"/>
    <n v="11"/>
    <x v="0"/>
  </r>
  <r>
    <x v="2"/>
    <d v="2022-03-01T00:00:00"/>
    <n v="2022"/>
    <x v="2"/>
    <n v="1"/>
    <x v="0"/>
    <s v="Mike"/>
    <s v="72-0466"/>
    <n v="65"/>
    <x v="1"/>
    <x v="0"/>
    <s v="Gidec"/>
    <s v="Suies"/>
    <x v="0"/>
    <n v="600"/>
    <n v="100"/>
    <n v="600"/>
    <n v="100"/>
    <n v="15"/>
    <x v="0"/>
  </r>
  <r>
    <x v="3"/>
    <d v="2022-04-01T00:00:00"/>
    <n v="2022"/>
    <x v="3"/>
    <n v="1"/>
    <x v="1"/>
    <s v="Mike"/>
    <s v="72-1001"/>
    <n v="44"/>
    <x v="2"/>
    <x v="1"/>
    <s v="Safeskin"/>
    <s v="X1 Port"/>
    <x v="1"/>
    <n v="400"/>
    <n v="100"/>
    <n v="400"/>
    <n v="100"/>
    <n v="13"/>
    <x v="0"/>
  </r>
  <r>
    <x v="4"/>
    <d v="2022-05-01T00:00:00"/>
    <n v="2022"/>
    <x v="4"/>
    <n v="1"/>
    <x v="0"/>
    <s v="Lee"/>
    <s v="72-0466"/>
    <n v="65"/>
    <x v="1"/>
    <x v="1"/>
    <s v="Top glove"/>
    <s v="X1 Port"/>
    <x v="0"/>
    <n v="600"/>
    <n v="100"/>
    <n v="600"/>
    <n v="100"/>
    <n v="12"/>
    <x v="0"/>
  </r>
  <r>
    <x v="5"/>
    <d v="2022-06-01T00:00:00"/>
    <n v="2022"/>
    <x v="5"/>
    <n v="1"/>
    <x v="1"/>
    <s v="Mike"/>
    <s v="72-1001"/>
    <n v="80"/>
    <x v="1"/>
    <x v="1"/>
    <s v="Alex"/>
    <s v="Top glove"/>
    <x v="1"/>
    <n v="800"/>
    <n v="100"/>
    <n v="800"/>
    <n v="100"/>
    <n v="11"/>
    <x v="0"/>
  </r>
  <r>
    <x v="6"/>
    <d v="2022-07-01T00:00:00"/>
    <n v="2022"/>
    <x v="6"/>
    <n v="1"/>
    <x v="0"/>
    <s v="Lee"/>
    <s v="72-0466"/>
    <n v="25"/>
    <x v="0"/>
    <x v="1"/>
    <s v="Giza"/>
    <s v="X1 Port"/>
    <x v="0"/>
    <n v="400"/>
    <n v="150"/>
    <n v="400"/>
    <n v="150"/>
    <n v="18"/>
    <x v="0"/>
  </r>
  <r>
    <x v="7"/>
    <d v="2022-08-01T00:00:00"/>
    <n v="2022"/>
    <x v="7"/>
    <n v="1"/>
    <x v="1"/>
    <s v="Lee"/>
    <s v="72-1001"/>
    <n v="25"/>
    <x v="0"/>
    <x v="0"/>
    <s v="Gidec"/>
    <s v="Safeskin"/>
    <x v="1"/>
    <n v="400"/>
    <n v="100"/>
    <n v="400"/>
    <n v="100"/>
    <n v="13"/>
    <x v="1"/>
  </r>
  <r>
    <x v="8"/>
    <d v="2022-09-01T00:00:00"/>
    <n v="2022"/>
    <x v="8"/>
    <n v="1"/>
    <x v="0"/>
    <s v="Lee"/>
    <s v="72-0466"/>
    <n v="25"/>
    <x v="0"/>
    <x v="1"/>
    <s v="Safeskin"/>
    <s v="Mina"/>
    <x v="0"/>
    <n v="400"/>
    <n v="100"/>
    <n v="400"/>
    <n v="100"/>
    <n v="15"/>
    <x v="1"/>
  </r>
  <r>
    <x v="9"/>
    <d v="2022-10-01T00:00:00"/>
    <n v="2022"/>
    <x v="9"/>
    <n v="1"/>
    <x v="1"/>
    <s v="Mike"/>
    <s v="72-1001"/>
    <n v="25"/>
    <x v="0"/>
    <x v="1"/>
    <s v="Air Port"/>
    <s v="X1 Port"/>
    <x v="1"/>
    <n v="400"/>
    <n v="200"/>
    <n v="400"/>
    <n v="200"/>
    <n v="14"/>
    <x v="0"/>
  </r>
  <r>
    <x v="10"/>
    <d v="2022-11-01T00:00:00"/>
    <n v="2022"/>
    <x v="10"/>
    <n v="1"/>
    <x v="0"/>
    <s v="Mike"/>
    <s v="72-0466"/>
    <n v="25"/>
    <x v="0"/>
    <x v="1"/>
    <s v="Xunthai"/>
    <s v="Gidec"/>
    <x v="0"/>
    <n v="400"/>
    <n v="400"/>
    <n v="400"/>
    <n v="400"/>
    <n v="12"/>
    <x v="0"/>
  </r>
  <r>
    <x v="11"/>
    <d v="2022-12-01T00:00:00"/>
    <n v="2022"/>
    <x v="11"/>
    <n v="1"/>
    <x v="1"/>
    <s v="Mike"/>
    <s v="72-1001"/>
    <n v="15"/>
    <x v="0"/>
    <x v="1"/>
    <s v="PT"/>
    <s v="Safeskin"/>
    <x v="1"/>
    <n v="400"/>
    <n v="100"/>
    <n v="400"/>
    <n v="100"/>
    <n v="9"/>
    <x v="0"/>
  </r>
  <r>
    <x v="12"/>
    <d v="2022-01-01T00:00:00"/>
    <n v="2022"/>
    <x v="0"/>
    <n v="1"/>
    <x v="0"/>
    <s v="Mike"/>
    <s v="72-0466"/>
    <n v="25"/>
    <x v="0"/>
    <x v="0"/>
    <s v="Xunthai"/>
    <s v="Gidec"/>
    <x v="0"/>
    <n v="400"/>
    <n v="400"/>
    <n v="400"/>
    <n v="400"/>
    <n v="14"/>
    <x v="0"/>
  </r>
  <r>
    <x v="13"/>
    <d v="2022-02-01T00:00:00"/>
    <n v="2022"/>
    <x v="1"/>
    <n v="1"/>
    <x v="1"/>
    <s v="Mike"/>
    <s v="72-1001"/>
    <n v="15"/>
    <x v="0"/>
    <x v="0"/>
    <s v="Port Said"/>
    <s v="Safeskin"/>
    <x v="1"/>
    <n v="400"/>
    <n v="100"/>
    <n v="400"/>
    <n v="100"/>
    <n v="11"/>
    <x v="1"/>
  </r>
  <r>
    <x v="14"/>
    <d v="2022-03-01T00:00:00"/>
    <n v="2022"/>
    <x v="2"/>
    <n v="1"/>
    <x v="0"/>
    <s v="Mike"/>
    <s v="72-0466"/>
    <n v="65"/>
    <x v="1"/>
    <x v="0"/>
    <s v="Gidec"/>
    <s v="Suies"/>
    <x v="0"/>
    <n v="600"/>
    <n v="100"/>
    <n v="600"/>
    <n v="100"/>
    <n v="15"/>
    <x v="0"/>
  </r>
  <r>
    <x v="15"/>
    <d v="2022-03-01T00:00:00"/>
    <n v="2022"/>
    <x v="2"/>
    <n v="1"/>
    <x v="1"/>
    <s v="Mike"/>
    <s v="72-1001"/>
    <n v="44"/>
    <x v="2"/>
    <x v="1"/>
    <s v="Safeskin"/>
    <s v="X1 Port"/>
    <x v="1"/>
    <n v="400"/>
    <n v="100"/>
    <m/>
    <m/>
    <n v="13"/>
    <x v="0"/>
  </r>
  <r>
    <x v="16"/>
    <d v="2022-03-01T00:00:00"/>
    <n v="2022"/>
    <x v="2"/>
    <n v="1"/>
    <x v="0"/>
    <s v="Lee"/>
    <s v="72-0466"/>
    <n v="65"/>
    <x v="1"/>
    <x v="1"/>
    <s v="Top glove"/>
    <s v="X1 Port"/>
    <x v="0"/>
    <n v="600"/>
    <n v="100"/>
    <m/>
    <m/>
    <n v="12"/>
    <x v="0"/>
  </r>
  <r>
    <x v="17"/>
    <d v="2022-06-01T00:00:00"/>
    <n v="2022"/>
    <x v="5"/>
    <n v="1"/>
    <x v="1"/>
    <s v="Lee"/>
    <s v="72-1001"/>
    <n v="80"/>
    <x v="1"/>
    <x v="1"/>
    <s v="Alex"/>
    <s v="Top glove"/>
    <x v="1"/>
    <n v="800"/>
    <n v="100"/>
    <n v="800"/>
    <n v="100"/>
    <n v="11"/>
    <x v="0"/>
  </r>
  <r>
    <x v="18"/>
    <d v="2022-07-01T00:00:00"/>
    <n v="2022"/>
    <x v="6"/>
    <n v="1"/>
    <x v="0"/>
    <s v="Lee"/>
    <s v="72-0466"/>
    <n v="25"/>
    <x v="0"/>
    <x v="1"/>
    <s v="Giza"/>
    <s v="X1 Port"/>
    <x v="0"/>
    <n v="400"/>
    <n v="150"/>
    <n v="400"/>
    <n v="150"/>
    <n v="18"/>
    <x v="0"/>
  </r>
  <r>
    <x v="19"/>
    <d v="2022-08-01T00:00:00"/>
    <n v="2022"/>
    <x v="7"/>
    <n v="1"/>
    <x v="1"/>
    <s v="Lee"/>
    <s v="72-1001"/>
    <n v="25"/>
    <x v="0"/>
    <x v="0"/>
    <s v="Gidec"/>
    <s v="Safeskin"/>
    <x v="1"/>
    <n v="400"/>
    <n v="100"/>
    <n v="400"/>
    <n v="100"/>
    <n v="13"/>
    <x v="1"/>
  </r>
  <r>
    <x v="20"/>
    <d v="2022-08-01T00:00:00"/>
    <n v="2022"/>
    <x v="7"/>
    <n v="1"/>
    <x v="0"/>
    <s v="Lee"/>
    <s v="72-0466"/>
    <n v="25"/>
    <x v="0"/>
    <x v="1"/>
    <s v="Safeskin"/>
    <s v="Mina"/>
    <x v="0"/>
    <n v="400"/>
    <n v="100"/>
    <m/>
    <m/>
    <n v="15"/>
    <x v="1"/>
  </r>
  <r>
    <x v="21"/>
    <d v="2022-10-01T00:00:00"/>
    <n v="2022"/>
    <x v="9"/>
    <n v="1"/>
    <x v="1"/>
    <s v="Mike"/>
    <s v="72-1001"/>
    <n v="25"/>
    <x v="0"/>
    <x v="1"/>
    <s v="Air Port"/>
    <s v="X1 Port"/>
    <x v="1"/>
    <n v="400"/>
    <n v="200"/>
    <n v="400"/>
    <n v="200"/>
    <n v="14"/>
    <x v="0"/>
  </r>
  <r>
    <x v="22"/>
    <d v="2022-10-01T00:00:00"/>
    <n v="2022"/>
    <x v="9"/>
    <n v="1"/>
    <x v="0"/>
    <s v="Mike"/>
    <s v="72-0466"/>
    <n v="25"/>
    <x v="0"/>
    <x v="1"/>
    <s v="Xunthai"/>
    <s v="Gidec"/>
    <x v="0"/>
    <n v="400"/>
    <n v="400"/>
    <m/>
    <m/>
    <n v="12"/>
    <x v="0"/>
  </r>
  <r>
    <x v="23"/>
    <d v="2022-10-01T00:00:00"/>
    <n v="2022"/>
    <x v="9"/>
    <n v="1"/>
    <x v="1"/>
    <s v="Mike"/>
    <s v="72-1001"/>
    <n v="15"/>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EC0B8-4276-294B-AE1F-F7FFA0667FB5}" name="PivotTable13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V4:BW13"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dataField="1"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2"/>
    </i>
    <i>
      <x v="4"/>
    </i>
    <i>
      <x v="6"/>
    </i>
    <i>
      <x v="7"/>
    </i>
    <i>
      <x v="8"/>
    </i>
    <i>
      <x v="9"/>
    </i>
    <i>
      <x v="10"/>
    </i>
    <i t="grand">
      <x/>
    </i>
  </rowItems>
  <colItems count="1">
    <i/>
  </colItems>
  <dataFields count="1">
    <dataField name="Sum of Driver wage/trip" fld="14" baseField="0" baseItem="0"/>
  </dataFields>
  <formats count="12">
    <format dxfId="1501">
      <pivotArea type="all" dataOnly="0" outline="0" fieldPosition="0"/>
    </format>
    <format dxfId="1502">
      <pivotArea outline="0" collapsedLevelsAreSubtotals="1" fieldPosition="0"/>
    </format>
    <format dxfId="1503">
      <pivotArea dataOnly="0" labelOnly="1" outline="0" axis="axisValues" fieldPosition="0"/>
    </format>
    <format dxfId="1504">
      <pivotArea type="all" dataOnly="0" outline="0" fieldPosition="0"/>
    </format>
    <format dxfId="1505">
      <pivotArea outline="0" collapsedLevelsAreSubtotals="1" fieldPosition="0"/>
    </format>
    <format dxfId="1506">
      <pivotArea dataOnly="0" labelOnly="1" outline="0" axis="axisValues" fieldPosition="0"/>
    </format>
    <format dxfId="1507">
      <pivotArea type="all" dataOnly="0" outline="0" fieldPosition="0"/>
    </format>
    <format dxfId="1508">
      <pivotArea outline="0" collapsedLevelsAreSubtotals="1" fieldPosition="0"/>
    </format>
    <format dxfId="1509">
      <pivotArea dataOnly="0" labelOnly="1" outline="0" axis="axisValues" fieldPosition="0"/>
    </format>
    <format dxfId="1510">
      <pivotArea outline="0" collapsedLevelsAreSubtotals="1" fieldPosition="0"/>
    </format>
    <format dxfId="1511">
      <pivotArea field="3" type="button" dataOnly="0" labelOnly="1" outline="0" axis="axisRow" fieldPosition="0"/>
    </format>
    <format dxfId="1512">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F01DE9-624F-1246-AA7C-245D6F59DE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H4:BI5" firstHeaderRow="0"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dataField="1" numFmtId="166" showAll="0"/>
    <pivotField numFmtId="166" showAll="0"/>
    <pivotField dataField="1"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Driver wage/trip" fld="14" baseField="0" baseItem="0"/>
    <dataField name="Sum of Driver Salary" fld="16" baseField="0" baseItem="0"/>
  </dataFields>
  <formats count="11">
    <format dxfId="1603">
      <pivotArea type="all" dataOnly="0" outline="0" fieldPosition="0"/>
    </format>
    <format dxfId="1604">
      <pivotArea outline="0" collapsedLevelsAreSubtotals="1" fieldPosition="0"/>
    </format>
    <format dxfId="1605">
      <pivotArea dataOnly="0" labelOnly="1" outline="0" axis="axisValues" fieldPosition="0"/>
    </format>
    <format dxfId="1606">
      <pivotArea type="all" dataOnly="0" outline="0" fieldPosition="0"/>
    </format>
    <format dxfId="1607">
      <pivotArea outline="0" collapsedLevelsAreSubtotals="1" fieldPosition="0"/>
    </format>
    <format dxfId="1608">
      <pivotArea dataOnly="0" labelOnly="1" outline="0" axis="axisValues" fieldPosition="0"/>
    </format>
    <format dxfId="1609">
      <pivotArea type="all" dataOnly="0" outline="0" fieldPosition="0"/>
    </format>
    <format dxfId="1610">
      <pivotArea outline="0" collapsedLevelsAreSubtotals="1" fieldPosition="0"/>
    </format>
    <format dxfId="1611">
      <pivotArea dataOnly="0" labelOnly="1" outline="0" axis="axisValues" fieldPosition="0"/>
    </format>
    <format dxfId="1612">
      <pivotArea outline="0" collapsedLevelsAreSubtotals="1" fieldPosition="0"/>
    </format>
    <format dxfId="1613">
      <pivotArea dataOnly="0" labelOnly="1" outline="0" fieldPosition="0">
        <references count="1">
          <reference field="4294967294" count="2">
            <x v="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92B374-77AA-C648-847D-03F31AF68B3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J4:AJ5" firstHeaderRow="1"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42"/>
  </dataFields>
  <formats count="11">
    <format dxfId="1637">
      <pivotArea type="all" dataOnly="0" outline="0" fieldPosition="0"/>
    </format>
    <format dxfId="1638">
      <pivotArea outline="0" collapsedLevelsAreSubtotals="1" fieldPosition="0"/>
    </format>
    <format dxfId="1639">
      <pivotArea dataOnly="0" labelOnly="1" outline="0" axis="axisValues" fieldPosition="0"/>
    </format>
    <format dxfId="1640">
      <pivotArea type="all" dataOnly="0" outline="0" fieldPosition="0"/>
    </format>
    <format dxfId="1641">
      <pivotArea outline="0" collapsedLevelsAreSubtotals="1" fieldPosition="0"/>
    </format>
    <format dxfId="1642">
      <pivotArea dataOnly="0" labelOnly="1" outline="0" axis="axisValues" fieldPosition="0"/>
    </format>
    <format dxfId="1643">
      <pivotArea type="all" dataOnly="0" outline="0" fieldPosition="0"/>
    </format>
    <format dxfId="1644">
      <pivotArea outline="0" collapsedLevelsAreSubtotals="1" fieldPosition="0"/>
    </format>
    <format dxfId="1645">
      <pivotArea dataOnly="0" labelOnly="1" outline="0" axis="axisValues" fieldPosition="0"/>
    </format>
    <format dxfId="1646">
      <pivotArea dataOnly="0" labelOnly="1" outline="0" axis="axisValues" fieldPosition="0"/>
    </format>
    <format dxfId="1647">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BF52BE-52CD-1B4B-9045-FC313488CD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23">
    <pivotField dataField="1"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0"/>
  </dataFields>
  <formats count="10">
    <format dxfId="1648">
      <pivotArea type="all" dataOnly="0" outline="0" fieldPosition="0"/>
    </format>
    <format dxfId="1649">
      <pivotArea outline="0" collapsedLevelsAreSubtotals="1" fieldPosition="0"/>
    </format>
    <format dxfId="1650">
      <pivotArea dataOnly="0" labelOnly="1" outline="0" axis="axisValues" fieldPosition="0"/>
    </format>
    <format dxfId="1651">
      <pivotArea type="all" dataOnly="0" outline="0" fieldPosition="0"/>
    </format>
    <format dxfId="1652">
      <pivotArea outline="0" collapsedLevelsAreSubtotals="1" fieldPosition="0"/>
    </format>
    <format dxfId="1653">
      <pivotArea dataOnly="0" labelOnly="1" outline="0" axis="axisValues" fieldPosition="0"/>
    </format>
    <format dxfId="1654">
      <pivotArea type="all" dataOnly="0" outline="0" fieldPosition="0"/>
    </format>
    <format dxfId="1655">
      <pivotArea outline="0" collapsedLevelsAreSubtotals="1" fieldPosition="0"/>
    </format>
    <format dxfId="1656">
      <pivotArea dataOnly="0" labelOnly="1" outline="0" axis="axisValues" fieldPosition="0"/>
    </format>
    <format dxfId="1657">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A0AF114-075B-EE40-A39E-B6365B8FFBE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S4:U6" firstHeaderRow="0" firstDataRow="1" firstDataCol="1"/>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
    <i>
      <x/>
    </i>
    <i t="grand">
      <x/>
    </i>
  </rowItems>
  <colFields count="1">
    <field x="-2"/>
  </colFields>
  <colItems count="2">
    <i>
      <x/>
    </i>
    <i i="1">
      <x v="1"/>
    </i>
  </colItems>
  <dataFields count="2">
    <dataField name="Sum of Driver wage/trip" fld="14" baseField="0" baseItem="0"/>
    <dataField name="Sum of Buddy wage/trip" fld="15" baseField="0" baseItem="0"/>
  </dataFields>
  <formats count="12">
    <format dxfId="1558">
      <pivotArea type="all" dataOnly="0" outline="0" fieldPosition="0"/>
    </format>
    <format dxfId="1559">
      <pivotArea outline="0" collapsedLevelsAreSubtotals="1" fieldPosition="0"/>
    </format>
    <format dxfId="1560">
      <pivotArea dataOnly="0" labelOnly="1" outline="0" axis="axisValues" fieldPosition="0"/>
    </format>
    <format dxfId="1561">
      <pivotArea type="all" dataOnly="0" outline="0" fieldPosition="0"/>
    </format>
    <format dxfId="1562">
      <pivotArea outline="0" collapsedLevelsAreSubtotals="1" fieldPosition="0"/>
    </format>
    <format dxfId="1563">
      <pivotArea dataOnly="0" labelOnly="1" outline="0" axis="axisValues" fieldPosition="0"/>
    </format>
    <format dxfId="1564">
      <pivotArea type="all" dataOnly="0" outline="0" fieldPosition="0"/>
    </format>
    <format dxfId="1565">
      <pivotArea outline="0" collapsedLevelsAreSubtotals="1" fieldPosition="0"/>
    </format>
    <format dxfId="1566">
      <pivotArea dataOnly="0" labelOnly="1" outline="0" axis="axisValues" fieldPosition="0"/>
    </format>
    <format dxfId="1567">
      <pivotArea collapsedLevelsAreSubtotals="1" fieldPosition="0">
        <references count="1">
          <reference field="9" count="0"/>
        </references>
      </pivotArea>
    </format>
    <format dxfId="1568">
      <pivotArea field="9" type="button" dataOnly="0" labelOnly="1" outline="0" axis="axisRow" fieldPosition="0"/>
    </format>
    <format dxfId="1569">
      <pivotArea dataOnly="0" labelOnly="1" outline="0" fieldPosition="0">
        <references count="1">
          <reference field="4294967294" count="2">
            <x v="0"/>
            <x v="1"/>
          </reference>
        </references>
      </pivotArea>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DD5A43-9FEC-1B43-B459-D95C30F884BF}" name="PivotTable14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Z4:CA13"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dataField="1"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2"/>
    </i>
    <i>
      <x v="4"/>
    </i>
    <i>
      <x v="6"/>
    </i>
    <i>
      <x v="7"/>
    </i>
    <i>
      <x v="8"/>
    </i>
    <i>
      <x v="9"/>
    </i>
    <i>
      <x v="10"/>
    </i>
    <i t="grand">
      <x/>
    </i>
  </rowItems>
  <colItems count="1">
    <i/>
  </colItems>
  <dataFields count="1">
    <dataField name="Sum of Buddy wage/trip" fld="15" baseField="0" baseItem="0"/>
  </dataFields>
  <formats count="12">
    <format dxfId="1489">
      <pivotArea type="all" dataOnly="0" outline="0" fieldPosition="0"/>
    </format>
    <format dxfId="1490">
      <pivotArea outline="0" collapsedLevelsAreSubtotals="1" fieldPosition="0"/>
    </format>
    <format dxfId="1491">
      <pivotArea dataOnly="0" labelOnly="1" outline="0" axis="axisValues" fieldPosition="0"/>
    </format>
    <format dxfId="1492">
      <pivotArea type="all" dataOnly="0" outline="0" fieldPosition="0"/>
    </format>
    <format dxfId="1493">
      <pivotArea outline="0" collapsedLevelsAreSubtotals="1" fieldPosition="0"/>
    </format>
    <format dxfId="1494">
      <pivotArea dataOnly="0" labelOnly="1" outline="0" axis="axisValues" fieldPosition="0"/>
    </format>
    <format dxfId="1495">
      <pivotArea type="all" dataOnly="0" outline="0" fieldPosition="0"/>
    </format>
    <format dxfId="1496">
      <pivotArea outline="0" collapsedLevelsAreSubtotals="1" fieldPosition="0"/>
    </format>
    <format dxfId="1497">
      <pivotArea dataOnly="0" labelOnly="1" outline="0" axis="axisValues" fieldPosition="0"/>
    </format>
    <format dxfId="1498">
      <pivotArea outline="0" collapsedLevelsAreSubtotals="1" fieldPosition="0"/>
    </format>
    <format dxfId="1499">
      <pivotArea field="3" type="button" dataOnly="0" labelOnly="1" outline="0" axis="axisRow" fieldPosition="0"/>
    </format>
    <format dxfId="1500">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2A84FF-6B31-4F4D-ABD7-9A629F09938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D4:AD5" firstHeaderRow="1"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1" baseField="0" baseItem="0" numFmtId="42"/>
  </dataFields>
  <formats count="11">
    <format dxfId="1525">
      <pivotArea type="all" dataOnly="0" outline="0" fieldPosition="0"/>
    </format>
    <format dxfId="1526">
      <pivotArea outline="0" collapsedLevelsAreSubtotals="1" fieldPosition="0"/>
    </format>
    <format dxfId="1527">
      <pivotArea dataOnly="0" labelOnly="1" outline="0" axis="axisValues" fieldPosition="0"/>
    </format>
    <format dxfId="1528">
      <pivotArea type="all" dataOnly="0" outline="0" fieldPosition="0"/>
    </format>
    <format dxfId="1529">
      <pivotArea outline="0" collapsedLevelsAreSubtotals="1" fieldPosition="0"/>
    </format>
    <format dxfId="1530">
      <pivotArea dataOnly="0" labelOnly="1" outline="0" axis="axisValues" fieldPosition="0"/>
    </format>
    <format dxfId="1531">
      <pivotArea type="all" dataOnly="0" outline="0" fieldPosition="0"/>
    </format>
    <format dxfId="1532">
      <pivotArea outline="0" collapsedLevelsAreSubtotals="1" fieldPosition="0"/>
    </format>
    <format dxfId="1533">
      <pivotArea dataOnly="0" labelOnly="1" outline="0" axis="axisValues" fieldPosition="0"/>
    </format>
    <format dxfId="1534">
      <pivotArea dataOnly="0" labelOnly="1" outline="0" axis="axisValues" fieldPosition="0"/>
    </format>
    <format dxfId="1535">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C3FD996-EA8E-A54E-9A71-3DFC71F642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6" firstHeaderRow="1" firstDataRow="1" firstDataCol="1"/>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
    <i>
      <x/>
    </i>
    <i t="grand">
      <x/>
    </i>
  </rowItems>
  <colItems count="1">
    <i/>
  </colItems>
  <dataFields count="1">
    <dataField name="Count of Trip Classify" fld="9" subtotal="count" baseField="0" baseItem="0"/>
  </dataFields>
  <formats count="11">
    <format dxfId="1570">
      <pivotArea type="all" dataOnly="0" outline="0" fieldPosition="0"/>
    </format>
    <format dxfId="1571">
      <pivotArea outline="0" collapsedLevelsAreSubtotals="1" fieldPosition="0"/>
    </format>
    <format dxfId="1572">
      <pivotArea dataOnly="0" labelOnly="1" outline="0" axis="axisValues" fieldPosition="0"/>
    </format>
    <format dxfId="1573">
      <pivotArea type="all" dataOnly="0" outline="0" fieldPosition="0"/>
    </format>
    <format dxfId="1574">
      <pivotArea outline="0" collapsedLevelsAreSubtotals="1" fieldPosition="0"/>
    </format>
    <format dxfId="1575">
      <pivotArea dataOnly="0" labelOnly="1" outline="0" axis="axisValues" fieldPosition="0"/>
    </format>
    <format dxfId="1576">
      <pivotArea type="all" dataOnly="0" outline="0" fieldPosition="0"/>
    </format>
    <format dxfId="1577">
      <pivotArea outline="0" collapsedLevelsAreSubtotals="1" fieldPosition="0"/>
    </format>
    <format dxfId="1578">
      <pivotArea dataOnly="0" labelOnly="1" outline="0" axis="axisValues" fieldPosition="0"/>
    </format>
    <format dxfId="1579">
      <pivotArea field="9" type="button" dataOnly="0" labelOnly="1" outline="0" axis="axisRow" fieldPosition="0"/>
    </format>
    <format dxfId="1580">
      <pivotArea dataOnly="0" labelOnly="1" outline="0" axis="axisValues" fieldPosition="0"/>
    </format>
  </formats>
  <chartFormats count="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E17CE09-5665-DD44-BB24-EA7545186E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O4:BP5" firstHeaderRow="0"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dataField="1" numFmtId="166" showAll="0"/>
    <pivotField showAll="0"/>
    <pivotField dataField="1"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Buddy wage/trip" fld="15" baseField="0" baseItem="0"/>
    <dataField name="Sum of Buddy Salary" fld="17" baseField="0" baseItem="0"/>
  </dataFields>
  <formats count="11">
    <format dxfId="1581">
      <pivotArea type="all" dataOnly="0" outline="0" fieldPosition="0"/>
    </format>
    <format dxfId="1582">
      <pivotArea outline="0" collapsedLevelsAreSubtotals="1" fieldPosition="0"/>
    </format>
    <format dxfId="1583">
      <pivotArea dataOnly="0" labelOnly="1" outline="0" axis="axisValues" fieldPosition="0"/>
    </format>
    <format dxfId="1584">
      <pivotArea type="all" dataOnly="0" outline="0" fieldPosition="0"/>
    </format>
    <format dxfId="1585">
      <pivotArea outline="0" collapsedLevelsAreSubtotals="1" fieldPosition="0"/>
    </format>
    <format dxfId="1586">
      <pivotArea dataOnly="0" labelOnly="1" outline="0" axis="axisValues" fieldPosition="0"/>
    </format>
    <format dxfId="1587">
      <pivotArea type="all" dataOnly="0" outline="0" fieldPosition="0"/>
    </format>
    <format dxfId="1588">
      <pivotArea outline="0" collapsedLevelsAreSubtotals="1" fieldPosition="0"/>
    </format>
    <format dxfId="1589">
      <pivotArea dataOnly="0" labelOnly="1" outline="0" axis="axisValues" fieldPosition="0"/>
    </format>
    <format dxfId="1590">
      <pivotArea outline="0" collapsedLevelsAreSubtotals="1" fieldPosition="0"/>
    </format>
    <format dxfId="1591">
      <pivotArea dataOnly="0" labelOnly="1" outline="0" fieldPosition="0">
        <references count="1">
          <reference field="4294967294" count="2">
            <x v="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9D507-BAB8-1140-9D6F-2D1D3E572A84}"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V4:AW5" firstHeaderRow="1" firstDataRow="1" firstDataCol="1"/>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axis="axisRow" dataField="1" showAll="0">
      <items count="3">
        <item x="1"/>
        <item x="0"/>
        <item t="default"/>
      </items>
    </pivotField>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x/>
    </i>
  </rowItems>
  <colItems count="1">
    <i/>
  </colItems>
  <dataFields count="1">
    <dataField name="Count of Distance Traveled" fld="10" subtotal="count" baseField="0" baseItem="0"/>
  </dataFields>
  <formats count="12">
    <format dxfId="1614">
      <pivotArea type="all" dataOnly="0" outline="0" fieldPosition="0"/>
    </format>
    <format dxfId="1615">
      <pivotArea outline="0" collapsedLevelsAreSubtotals="1" fieldPosition="0"/>
    </format>
    <format dxfId="1616">
      <pivotArea dataOnly="0" labelOnly="1" outline="0" axis="axisValues" fieldPosition="0"/>
    </format>
    <format dxfId="1617">
      <pivotArea type="all" dataOnly="0" outline="0" fieldPosition="0"/>
    </format>
    <format dxfId="1618">
      <pivotArea outline="0" collapsedLevelsAreSubtotals="1" fieldPosition="0"/>
    </format>
    <format dxfId="1619">
      <pivotArea dataOnly="0" labelOnly="1" outline="0" axis="axisValues" fieldPosition="0"/>
    </format>
    <format dxfId="1620">
      <pivotArea type="all" dataOnly="0" outline="0" fieldPosition="0"/>
    </format>
    <format dxfId="1621">
      <pivotArea outline="0" collapsedLevelsAreSubtotals="1" fieldPosition="0"/>
    </format>
    <format dxfId="1622">
      <pivotArea dataOnly="0" labelOnly="1" outline="0" axis="axisValues" fieldPosition="0"/>
    </format>
    <format dxfId="1623">
      <pivotArea outline="0" collapsedLevelsAreSubtotals="1" fieldPosition="0"/>
    </format>
    <format dxfId="1624">
      <pivotArea field="10" type="button" dataOnly="0" labelOnly="1" outline="0" axis="axisRow" fieldPosition="0"/>
    </format>
    <format dxfId="1625">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6167E-F469-2F45-B13F-C8723634BD4E}" name="PivotTable16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C4:BE13" firstHeaderRow="0" firstDataRow="1" firstDataCol="1"/>
  <pivotFields count="23">
    <pivotField numFmtId="1" showAll="0"/>
    <pivotField numFmtId="164" showAll="0"/>
    <pivotField showAll="0"/>
    <pivotField axis="axisRow" dataField="1" showAll="0">
      <items count="13">
        <item x="0"/>
        <item x="1"/>
        <item x="2"/>
        <item x="3"/>
        <item x="4"/>
        <item x="5"/>
        <item x="6"/>
        <item x="7"/>
        <item x="8"/>
        <item x="9"/>
        <item x="10"/>
        <item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2"/>
    </i>
    <i>
      <x v="4"/>
    </i>
    <i>
      <x v="6"/>
    </i>
    <i>
      <x v="7"/>
    </i>
    <i>
      <x v="8"/>
    </i>
    <i>
      <x v="9"/>
    </i>
    <i>
      <x v="10"/>
    </i>
    <i t="grand">
      <x/>
    </i>
  </rowItems>
  <colFields count="1">
    <field x="-2"/>
  </colFields>
  <colItems count="2">
    <i>
      <x/>
    </i>
    <i i="1">
      <x v="1"/>
    </i>
  </colItems>
  <dataFields count="2">
    <dataField name="Count of Month" fld="3" subtotal="count" baseField="0" baseItem="0"/>
    <dataField name="Count of Month2" fld="3" subtotal="count" showDataAs="percentDiff" baseField="3" baseItem="1048828" numFmtId="10"/>
  </dataFields>
  <formats count="14">
    <format dxfId="1475">
      <pivotArea type="all" dataOnly="0" outline="0" fieldPosition="0"/>
    </format>
    <format dxfId="1476">
      <pivotArea outline="0" collapsedLevelsAreSubtotals="1" fieldPosition="0"/>
    </format>
    <format dxfId="1477">
      <pivotArea dataOnly="0" labelOnly="1" outline="0" axis="axisValues" fieldPosition="0"/>
    </format>
    <format dxfId="1478">
      <pivotArea type="all" dataOnly="0" outline="0" fieldPosition="0"/>
    </format>
    <format dxfId="1479">
      <pivotArea outline="0" collapsedLevelsAreSubtotals="1" fieldPosition="0"/>
    </format>
    <format dxfId="1480">
      <pivotArea dataOnly="0" labelOnly="1" outline="0" axis="axisValues" fieldPosition="0"/>
    </format>
    <format dxfId="1481">
      <pivotArea type="all" dataOnly="0" outline="0" fieldPosition="0"/>
    </format>
    <format dxfId="1482">
      <pivotArea outline="0" collapsedLevelsAreSubtotals="1" fieldPosition="0"/>
    </format>
    <format dxfId="1483">
      <pivotArea dataOnly="0" labelOnly="1" outline="0" axis="axisValues" fieldPosition="0"/>
    </format>
    <format dxfId="1484">
      <pivotArea outline="0" collapsedLevelsAreSubtotals="1" fieldPosition="0"/>
    </format>
    <format dxfId="1485">
      <pivotArea outline="0" fieldPosition="0">
        <references count="1">
          <reference field="4294967294" count="1">
            <x v="1"/>
          </reference>
        </references>
      </pivotArea>
    </format>
    <format dxfId="1486">
      <pivotArea collapsedLevelsAreSubtotals="1" fieldPosition="0">
        <references count="2">
          <reference field="4294967294" count="1" selected="0">
            <x v="1"/>
          </reference>
          <reference field="3" count="0"/>
        </references>
      </pivotArea>
    </format>
    <format dxfId="1487">
      <pivotArea field="3" type="button" dataOnly="0" labelOnly="1" outline="0" axis="axisRow" fieldPosition="0"/>
    </format>
    <format dxfId="1488">
      <pivotArea dataOnly="0" labelOnly="1" outline="0" fieldPosition="0">
        <references count="1">
          <reference field="4294967294" count="2">
            <x v="0"/>
            <x v="1"/>
          </reference>
        </references>
      </pivotArea>
    </format>
  </formats>
  <chartFormats count="14">
    <chartFormat chart="19" format="28" series="1">
      <pivotArea type="data" outline="0" fieldPosition="0">
        <references count="1">
          <reference field="4294967294" count="1" selected="0">
            <x v="0"/>
          </reference>
        </references>
      </pivotArea>
    </chartFormat>
    <chartFormat chart="19" format="29">
      <pivotArea type="data" outline="0" fieldPosition="0">
        <references count="2">
          <reference field="4294967294" count="1" selected="0">
            <x v="0"/>
          </reference>
          <reference field="3" count="1" selected="0">
            <x v="0"/>
          </reference>
        </references>
      </pivotArea>
    </chartFormat>
    <chartFormat chart="19" format="30">
      <pivotArea type="data" outline="0" fieldPosition="0">
        <references count="2">
          <reference field="4294967294" count="1" selected="0">
            <x v="0"/>
          </reference>
          <reference field="3" count="1" selected="0">
            <x v="1"/>
          </reference>
        </references>
      </pivotArea>
    </chartFormat>
    <chartFormat chart="19" format="31">
      <pivotArea type="data" outline="0" fieldPosition="0">
        <references count="2">
          <reference field="4294967294" count="1" selected="0">
            <x v="0"/>
          </reference>
          <reference field="3" count="1" selected="0">
            <x v="2"/>
          </reference>
        </references>
      </pivotArea>
    </chartFormat>
    <chartFormat chart="19" format="32">
      <pivotArea type="data" outline="0" fieldPosition="0">
        <references count="2">
          <reference field="4294967294" count="1" selected="0">
            <x v="0"/>
          </reference>
          <reference field="3" count="1" selected="0">
            <x v="3"/>
          </reference>
        </references>
      </pivotArea>
    </chartFormat>
    <chartFormat chart="19" format="33">
      <pivotArea type="data" outline="0" fieldPosition="0">
        <references count="2">
          <reference field="4294967294" count="1" selected="0">
            <x v="0"/>
          </reference>
          <reference field="3" count="1" selected="0">
            <x v="4"/>
          </reference>
        </references>
      </pivotArea>
    </chartFormat>
    <chartFormat chart="19" format="34">
      <pivotArea type="data" outline="0" fieldPosition="0">
        <references count="2">
          <reference field="4294967294" count="1" selected="0">
            <x v="0"/>
          </reference>
          <reference field="3" count="1" selected="0">
            <x v="5"/>
          </reference>
        </references>
      </pivotArea>
    </chartFormat>
    <chartFormat chart="19" format="35">
      <pivotArea type="data" outline="0" fieldPosition="0">
        <references count="2">
          <reference field="4294967294" count="1" selected="0">
            <x v="0"/>
          </reference>
          <reference field="3" count="1" selected="0">
            <x v="6"/>
          </reference>
        </references>
      </pivotArea>
    </chartFormat>
    <chartFormat chart="19" format="36">
      <pivotArea type="data" outline="0" fieldPosition="0">
        <references count="2">
          <reference field="4294967294" count="1" selected="0">
            <x v="0"/>
          </reference>
          <reference field="3" count="1" selected="0">
            <x v="7"/>
          </reference>
        </references>
      </pivotArea>
    </chartFormat>
    <chartFormat chart="19" format="37">
      <pivotArea type="data" outline="0" fieldPosition="0">
        <references count="2">
          <reference field="4294967294" count="1" selected="0">
            <x v="0"/>
          </reference>
          <reference field="3" count="1" selected="0">
            <x v="8"/>
          </reference>
        </references>
      </pivotArea>
    </chartFormat>
    <chartFormat chart="19" format="38">
      <pivotArea type="data" outline="0" fieldPosition="0">
        <references count="2">
          <reference field="4294967294" count="1" selected="0">
            <x v="0"/>
          </reference>
          <reference field="3" count="1" selected="0">
            <x v="9"/>
          </reference>
        </references>
      </pivotArea>
    </chartFormat>
    <chartFormat chart="19" format="39">
      <pivotArea type="data" outline="0" fieldPosition="0">
        <references count="2">
          <reference field="4294967294" count="1" selected="0">
            <x v="0"/>
          </reference>
          <reference field="3" count="1" selected="0">
            <x v="10"/>
          </reference>
        </references>
      </pivotArea>
    </chartFormat>
    <chartFormat chart="19" format="40">
      <pivotArea type="data" outline="0" fieldPosition="0">
        <references count="2">
          <reference field="4294967294" count="1" selected="0">
            <x v="0"/>
          </reference>
          <reference field="3" count="1" selected="0">
            <x v="11"/>
          </reference>
        </references>
      </pivotArea>
    </chartFormat>
    <chartFormat chart="19" format="4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7B5A48-CC33-1D41-93EA-634AA692AD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6" firstHeaderRow="1" firstDataRow="1" firstDataCol="1"/>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2">
    <i>
      <x/>
    </i>
    <i t="grand">
      <x/>
    </i>
  </rowItems>
  <colItems count="1">
    <i/>
  </colItems>
  <dataFields count="1">
    <dataField name="Count of Hired Transportation" fld="19" subtotal="count" baseField="0" baseItem="0"/>
  </dataFields>
  <formats count="11">
    <format dxfId="1592">
      <pivotArea type="all" dataOnly="0" outline="0" fieldPosition="0"/>
    </format>
    <format dxfId="1593">
      <pivotArea outline="0" collapsedLevelsAreSubtotals="1" fieldPosition="0"/>
    </format>
    <format dxfId="1594">
      <pivotArea dataOnly="0" labelOnly="1" outline="0" axis="axisValues" fieldPosition="0"/>
    </format>
    <format dxfId="1595">
      <pivotArea type="all" dataOnly="0" outline="0" fieldPosition="0"/>
    </format>
    <format dxfId="1596">
      <pivotArea outline="0" collapsedLevelsAreSubtotals="1" fieldPosition="0"/>
    </format>
    <format dxfId="1597">
      <pivotArea dataOnly="0" labelOnly="1" outline="0" axis="axisValues" fieldPosition="0"/>
    </format>
    <format dxfId="1598">
      <pivotArea type="all" dataOnly="0" outline="0" fieldPosition="0"/>
    </format>
    <format dxfId="1599">
      <pivotArea outline="0" collapsedLevelsAreSubtotals="1" fieldPosition="0"/>
    </format>
    <format dxfId="1600">
      <pivotArea dataOnly="0" labelOnly="1" outline="0" axis="axisValues" fieldPosition="0"/>
    </format>
    <format dxfId="1601">
      <pivotArea field="19" type="button" dataOnly="0" labelOnly="1" outline="0" axis="axisRow" fieldPosition="0"/>
    </format>
    <format dxfId="1602">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132B03-2FE7-A649-9930-24100FAC6269}" name="PivotTable11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P4:AQ13" firstHeaderRow="1" firstDataRow="1" firstDataCol="1"/>
  <pivotFields count="23">
    <pivotField numFmtId="1" showAll="0"/>
    <pivotField numFmtId="164" showAll="0"/>
    <pivotField showAll="0"/>
    <pivotField axis="axisRow" showAll="0">
      <items count="13">
        <item x="0"/>
        <item x="1"/>
        <item x="2"/>
        <item x="3"/>
        <item x="4"/>
        <item x="5"/>
        <item x="6"/>
        <item x="7"/>
        <item x="8"/>
        <item x="9"/>
        <item x="10"/>
        <item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9">
    <i>
      <x/>
    </i>
    <i>
      <x v="2"/>
    </i>
    <i>
      <x v="4"/>
    </i>
    <i>
      <x v="6"/>
    </i>
    <i>
      <x v="7"/>
    </i>
    <i>
      <x v="8"/>
    </i>
    <i>
      <x v="9"/>
    </i>
    <i>
      <x v="10"/>
    </i>
    <i t="grand">
      <x/>
    </i>
  </rowItems>
  <colItems count="1">
    <i/>
  </colItems>
  <dataFields count="1">
    <dataField name="Sum of Total Expenses" fld="20" baseField="0" baseItem="0" numFmtId="167"/>
  </dataFields>
  <formats count="12">
    <format dxfId="1513">
      <pivotArea type="all" dataOnly="0" outline="0" fieldPosition="0"/>
    </format>
    <format dxfId="1514">
      <pivotArea outline="0" collapsedLevelsAreSubtotals="1" fieldPosition="0"/>
    </format>
    <format dxfId="1515">
      <pivotArea dataOnly="0" labelOnly="1" outline="0" axis="axisValues" fieldPosition="0"/>
    </format>
    <format dxfId="1516">
      <pivotArea type="all" dataOnly="0" outline="0" fieldPosition="0"/>
    </format>
    <format dxfId="1517">
      <pivotArea outline="0" collapsedLevelsAreSubtotals="1" fieldPosition="0"/>
    </format>
    <format dxfId="1518">
      <pivotArea dataOnly="0" labelOnly="1" outline="0" axis="axisValues" fieldPosition="0"/>
    </format>
    <format dxfId="1519">
      <pivotArea type="all" dataOnly="0" outline="0" fieldPosition="0"/>
    </format>
    <format dxfId="1520">
      <pivotArea outline="0" collapsedLevelsAreSubtotals="1" fieldPosition="0"/>
    </format>
    <format dxfId="1521">
      <pivotArea dataOnly="0" labelOnly="1" outline="0" axis="axisValues" fieldPosition="0"/>
    </format>
    <format dxfId="1522">
      <pivotArea outline="0" collapsedLevelsAreSubtotals="1" fieldPosition="0"/>
    </format>
    <format dxfId="1523">
      <pivotArea field="3" type="button" dataOnly="0" labelOnly="1" outline="0" axis="axisRow" fieldPosition="0"/>
    </format>
    <format dxfId="1524">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E2FB2A-3349-DB40-9AD5-156E994C689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X4:Y6" firstHeaderRow="1" firstDataRow="1" firstDataCol="1"/>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3"/>
  </rowFields>
  <rowItems count="2">
    <i>
      <x/>
    </i>
    <i t="grand">
      <x/>
    </i>
  </rowItems>
  <colItems count="1">
    <i/>
  </colItems>
  <dataFields count="1">
    <dataField name="Count of Goods" fld="13" subtotal="count" baseField="0" baseItem="0"/>
  </dataFields>
  <formats count="11">
    <format dxfId="1547">
      <pivotArea type="all" dataOnly="0" outline="0" fieldPosition="0"/>
    </format>
    <format dxfId="1548">
      <pivotArea outline="0" collapsedLevelsAreSubtotals="1" fieldPosition="0"/>
    </format>
    <format dxfId="1549">
      <pivotArea dataOnly="0" labelOnly="1" outline="0" axis="axisValues" fieldPosition="0"/>
    </format>
    <format dxfId="1550">
      <pivotArea type="all" dataOnly="0" outline="0" fieldPosition="0"/>
    </format>
    <format dxfId="1551">
      <pivotArea outline="0" collapsedLevelsAreSubtotals="1" fieldPosition="0"/>
    </format>
    <format dxfId="1552">
      <pivotArea dataOnly="0" labelOnly="1" outline="0" axis="axisValues" fieldPosition="0"/>
    </format>
    <format dxfId="1553">
      <pivotArea type="all" dataOnly="0" outline="0" fieldPosition="0"/>
    </format>
    <format dxfId="1554">
      <pivotArea outline="0" collapsedLevelsAreSubtotals="1" fieldPosition="0"/>
    </format>
    <format dxfId="1555">
      <pivotArea dataOnly="0" labelOnly="1" outline="0" axis="axisValues" fieldPosition="0"/>
    </format>
    <format dxfId="1556">
      <pivotArea field="13" type="button" dataOnly="0" labelOnly="1" outline="0" axis="axisRow" fieldPosition="0"/>
    </format>
    <format dxfId="1557">
      <pivotArea dataOnly="0" labelOnly="1" outline="0" axis="axisValues" fieldPosition="0"/>
    </format>
  </formats>
  <chartFormats count="3">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3" count="1" selected="0">
            <x v="1"/>
          </reference>
        </references>
      </pivotArea>
    </chartFormat>
    <chartFormat chart="13" format="4">
      <pivotArea type="data" outline="0" fieldPosition="0">
        <references count="2">
          <reference field="4294967294" count="1" selected="0">
            <x v="0"/>
          </reference>
          <reference field="13"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F3C393-18BB-E647-A5D9-D35895FB93E8}"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CD4:CD16" firstHeaderRow="1" firstDataRow="1" firstDataCol="1"/>
  <pivotFields count="23">
    <pivotField axis="axisRow" numFmtId="1" showAll="0" sortType="descending">
      <items count="25">
        <item x="23"/>
        <item x="22"/>
        <item x="21"/>
        <item x="20"/>
        <item x="19"/>
        <item x="18"/>
        <item x="17"/>
        <item x="16"/>
        <item x="15"/>
        <item x="14"/>
        <item x="13"/>
        <item x="12"/>
        <item x="11"/>
        <item x="10"/>
        <item x="9"/>
        <item x="8"/>
        <item x="7"/>
        <item x="6"/>
        <item x="5"/>
        <item x="4"/>
        <item x="3"/>
        <item x="2"/>
        <item x="1"/>
        <item x="0"/>
        <item t="default"/>
      </items>
    </pivotField>
    <pivotField numFmtId="164" showAll="0"/>
    <pivotField showAll="0"/>
    <pivotField showAll="0"/>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2">
    <i>
      <x v="1"/>
    </i>
    <i>
      <x v="3"/>
    </i>
    <i>
      <x v="5"/>
    </i>
    <i>
      <x v="7"/>
    </i>
    <i>
      <x v="9"/>
    </i>
    <i>
      <x v="11"/>
    </i>
    <i>
      <x v="13"/>
    </i>
    <i>
      <x v="15"/>
    </i>
    <i>
      <x v="17"/>
    </i>
    <i>
      <x v="19"/>
    </i>
    <i>
      <x v="21"/>
    </i>
    <i>
      <x v="23"/>
    </i>
  </rowItems>
  <colItems count="1">
    <i/>
  </colItems>
  <formats count="12">
    <format dxfId="1463">
      <pivotArea type="all" dataOnly="0" outline="0" fieldPosition="0"/>
    </format>
    <format dxfId="1464">
      <pivotArea outline="0" collapsedLevelsAreSubtotals="1" fieldPosition="0"/>
    </format>
    <format dxfId="1465">
      <pivotArea dataOnly="0" labelOnly="1" outline="0" axis="axisValues" fieldPosition="0"/>
    </format>
    <format dxfId="1466">
      <pivotArea type="all" dataOnly="0" outline="0" fieldPosition="0"/>
    </format>
    <format dxfId="1467">
      <pivotArea outline="0" collapsedLevelsAreSubtotals="1" fieldPosition="0"/>
    </format>
    <format dxfId="1468">
      <pivotArea dataOnly="0" labelOnly="1" outline="0" axis="axisValues" fieldPosition="0"/>
    </format>
    <format dxfId="1469">
      <pivotArea type="all" dataOnly="0" outline="0" fieldPosition="0"/>
    </format>
    <format dxfId="1470">
      <pivotArea outline="0" collapsedLevelsAreSubtotals="1" fieldPosition="0"/>
    </format>
    <format dxfId="1471">
      <pivotArea dataOnly="0" labelOnly="1" outline="0" axis="axisValues" fieldPosition="0"/>
    </format>
    <format dxfId="1472">
      <pivotArea outline="0" collapsedLevelsAreSubtotals="1" fieldPosition="0"/>
    </format>
    <format dxfId="1473">
      <pivotArea dataOnly="0" labelOnly="1" outline="0" axis="axisValues" fieldPosition="0"/>
    </format>
    <format dxfId="1474">
      <pivotArea field="0" type="button" dataOnly="0" labelOnly="1" outline="0" axis="axisRow"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522C08-3B1B-4D4A-B284-EDB9BF7ED29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B4:AB5" firstHeaderRow="1"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numFmtId="42"/>
  </dataFields>
  <formats count="11">
    <format dxfId="1536">
      <pivotArea type="all" dataOnly="0" outline="0" fieldPosition="0"/>
    </format>
    <format dxfId="1537">
      <pivotArea outline="0" collapsedLevelsAreSubtotals="1" fieldPosition="0"/>
    </format>
    <format dxfId="1538">
      <pivotArea dataOnly="0" labelOnly="1" outline="0" axis="axisValues" fieldPosition="0"/>
    </format>
    <format dxfId="1539">
      <pivotArea type="all" dataOnly="0" outline="0" fieldPosition="0"/>
    </format>
    <format dxfId="1540">
      <pivotArea outline="0" collapsedLevelsAreSubtotals="1" fieldPosition="0"/>
    </format>
    <format dxfId="1541">
      <pivotArea dataOnly="0" labelOnly="1" outline="0" axis="axisValues" fieldPosition="0"/>
    </format>
    <format dxfId="1542">
      <pivotArea type="all" dataOnly="0" outline="0" fieldPosition="0"/>
    </format>
    <format dxfId="1543">
      <pivotArea outline="0" collapsedLevelsAreSubtotals="1" fieldPosition="0"/>
    </format>
    <format dxfId="1544">
      <pivotArea dataOnly="0" labelOnly="1" outline="0" axis="axisValues" fieldPosition="0"/>
    </format>
    <format dxfId="1545">
      <pivotArea dataOnly="0" labelOnly="1" outline="0" axis="axisValues" fieldPosition="0"/>
    </format>
    <format dxfId="1546">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DA6F49-18C1-D44B-9779-1C6517DABB2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T4:AT5" firstHeaderRow="1" firstDataRow="1" firstDataCol="0"/>
  <pivotFields count="23">
    <pivotField numFmtId="1" showAll="0"/>
    <pivotField numFmtId="164" showAll="0"/>
    <pivotField showAll="0"/>
    <pivotField showAll="0">
      <items count="13">
        <item h="1" x="0"/>
        <item h="1" x="1"/>
        <item h="1" x="2"/>
        <item h="1" x="3"/>
        <item h="1" x="4"/>
        <item h="1" x="5"/>
        <item h="1" x="6"/>
        <item h="1" x="7"/>
        <item h="1" x="8"/>
        <item h="1" x="9"/>
        <item x="10"/>
        <item h="1" x="11"/>
        <item t="default"/>
      </items>
    </pivotField>
    <pivotField showAll="0"/>
    <pivotField showAll="0">
      <items count="5">
        <item h="1" m="1" x="2"/>
        <item x="0"/>
        <item h="1" m="1" x="3"/>
        <item h="1" x="1"/>
        <item t="default"/>
      </items>
    </pivotField>
    <pivotField showAll="0"/>
    <pivotField showAll="0"/>
    <pivotField dataField="1"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formats count="11">
    <format dxfId="1626">
      <pivotArea type="all" dataOnly="0" outline="0" fieldPosition="0"/>
    </format>
    <format dxfId="1627">
      <pivotArea outline="0" collapsedLevelsAreSubtotals="1" fieldPosition="0"/>
    </format>
    <format dxfId="1628">
      <pivotArea dataOnly="0" labelOnly="1" outline="0" axis="axisValues" fieldPosition="0"/>
    </format>
    <format dxfId="1629">
      <pivotArea type="all" dataOnly="0" outline="0" fieldPosition="0"/>
    </format>
    <format dxfId="1630">
      <pivotArea outline="0" collapsedLevelsAreSubtotals="1" fieldPosition="0"/>
    </format>
    <format dxfId="1631">
      <pivotArea dataOnly="0" labelOnly="1" outline="0" axis="axisValues" fieldPosition="0"/>
    </format>
    <format dxfId="1632">
      <pivotArea type="all" dataOnly="0" outline="0" fieldPosition="0"/>
    </format>
    <format dxfId="1633">
      <pivotArea outline="0" collapsedLevelsAreSubtotals="1" fieldPosition="0"/>
    </format>
    <format dxfId="1634">
      <pivotArea dataOnly="0" labelOnly="1" outline="0" axis="axisValues" fieldPosition="0"/>
    </format>
    <format dxfId="1635">
      <pivotArea outline="0" collapsedLevelsAreSubtotals="1" fieldPosition="0"/>
    </format>
    <format dxfId="1636">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8F7A8DF-5CB8-A945-988F-6FC6FF1DEC17}" sourceName="Month">
  <pivotTables>
    <pivotTable tabId="4" name="PivotTable1"/>
    <pivotTable tabId="4" name="PivotTable10"/>
    <pivotTable tabId="4" name="PivotTable12"/>
    <pivotTable tabId="4" name="PivotTable15"/>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403479162">
      <items count="12">
        <i x="0"/>
        <i x="2"/>
        <i x="4"/>
        <i x="6"/>
        <i x="7"/>
        <i x="8"/>
        <i x="9"/>
        <i x="10" s="1"/>
        <i x="1" nd="1"/>
        <i x="3" nd="1"/>
        <i x="5" nd="1"/>
        <i x="1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9E6FA424-D32F-DD45-9A62-F9AFD452067E}" sourceName="Driver">
  <pivotTables>
    <pivotTable tabId="4" name="PivotTable1"/>
    <pivotTable tabId="4" name="PivotTable10"/>
    <pivotTable tabId="4" name="PivotTable11M"/>
    <pivotTable tabId="4" name="PivotTable12"/>
    <pivotTable tabId="4" name="PivotTable13M"/>
    <pivotTable tabId="4" name="PivotTable14M"/>
    <pivotTable tabId="4" name="PivotTable15"/>
    <pivotTable tabId="4" name="PivotTable16M"/>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6"/>
  </pivotTables>
  <data>
    <tabular pivotCacheId="403479162">
      <items count="4">
        <i x="0" s="1"/>
        <i x="1"/>
        <i x="2"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B1D3ED-2D9A-5044-BA1B-10E9F8A43943}" cache="Slicer_Month" caption="Month" columnCount="12" showCaption="0" style="SlicerStyleDark3 2" lockedPosition="1" rowHeight="365760"/>
  <slicer name="Driver" xr10:uid="{398E4758-315A-8048-A93F-890EFB2461AA}" cache="Slicer_Driver" caption="Driver" showCaption="0" style="SlicerStyleDark3 2 2" lockedPosition="1" rowHeight="8229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Table1" displayName="Table1" ref="B3:U27" totalsRowShown="0" headerRowDxfId="4971" dataDxfId="4969" headerRowBorderDxfId="4970" tableBorderDxfId="4968" dataCellStyle="Currency">
  <autoFilter ref="B3:U27" xr:uid="{84C5FFC4-0F95-E849-AFB2-F8EA7D483F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0331F21-017F-9047-A7BC-00708DAEF677}" name="N" dataDxfId="4967" dataCellStyle="Currency"/>
    <tableColumn id="2" xr3:uid="{E8E25A6D-4457-5A43-885F-D4B8523BEC7B}" name="Date" dataDxfId="4966"/>
    <tableColumn id="3" xr3:uid="{ED5F65CF-8DAF-A64A-B330-FC8CA06635F4}" name="Year" dataDxfId="4965"/>
    <tableColumn id="4" xr3:uid="{1A82F85F-568B-554A-B629-F33CE74DDCAA}" name="Month" dataDxfId="4964"/>
    <tableColumn id="5" xr3:uid="{8274E1F1-5607-FB48-9F63-46DF798A0B43}" name="Day" dataDxfId="4963"/>
    <tableColumn id="6" xr3:uid="{6A90C817-EF5C-5343-AF91-F6C5871ACAA1}" name="Driver" dataDxfId="4962"/>
    <tableColumn id="7" xr3:uid="{277D6442-277D-0043-963E-BFFB33A8373C}" name="Buddy" dataDxfId="4961"/>
    <tableColumn id="8" xr3:uid="{7ED7BC23-6522-724C-A392-A4B00AF01FD7}" name="Vehicle" dataDxfId="4960"/>
    <tableColumn id="9" xr3:uid="{70870C9B-2D80-CC47-AD37-7769803E6A1C}" name="Distance (km)" dataDxfId="4959"/>
    <tableColumn id="10" xr3:uid="{B33E6540-F9D4-A843-9D57-1CBE78A543BA}" name="Trip Classify" dataDxfId="4958"/>
    <tableColumn id="11" xr3:uid="{1BDA710B-6EC4-F847-A14A-14D68A05A486}" name="Distance Traveled" dataDxfId="4957" dataCellStyle="Currency"/>
    <tableColumn id="12" xr3:uid="{790B5258-1600-2941-A6EA-82D2FA062478}" name="From" dataDxfId="4956"/>
    <tableColumn id="13" xr3:uid="{85F1EE10-5F00-7A4C-A1DD-AB3EF15E3045}" name="To" dataDxfId="4955"/>
    <tableColumn id="14" xr3:uid="{976AE6D9-A46B-B747-BBB0-D5B9975EA329}" name="Goods" dataDxfId="4954"/>
    <tableColumn id="15" xr3:uid="{7AD2D6FF-E3D2-CB41-8956-2E011A8C5614}" name="Driver wage/trip" dataDxfId="4953" dataCellStyle="Currency"/>
    <tableColumn id="16" xr3:uid="{C5CE1DF6-14FC-DA4B-B26B-8B39CACEF84D}" name="Buddy wage/trip" dataDxfId="4952" dataCellStyle="Currency"/>
    <tableColumn id="17" xr3:uid="{882E4C0E-58CD-4040-932A-F9725C18E032}" name="Driver Salary" dataDxfId="4951" dataCellStyle="Currency"/>
    <tableColumn id="18" xr3:uid="{99CC0155-F377-B146-9559-6004A670A781}" name="Buddy Salary" dataDxfId="4950" dataCellStyle="Currency"/>
    <tableColumn id="19" xr3:uid="{615C606D-28CF-2447-9B2F-33672EDF766A}" name="Weight (Tons)" dataDxfId="4949" dataCellStyle="Currency"/>
    <tableColumn id="20" xr3:uid="{78A21D70-2B4D-3C4D-9257-910B3072CE20}" name="Hired Transportation" dataDxfId="4948"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sheetPr>
    <tabColor rgb="FFA930D8"/>
  </sheetPr>
  <dimension ref="A1:AG51"/>
  <sheetViews>
    <sheetView showGridLines="0" showRowColHeaders="0" tabSelected="1" zoomScale="61" zoomScaleNormal="100" workbookViewId="0">
      <selection activeCell="U3" sqref="U3"/>
    </sheetView>
  </sheetViews>
  <sheetFormatPr defaultColWidth="12" defaultRowHeight="15.6" x14ac:dyDescent="0.3"/>
  <cols>
    <col min="1" max="1" width="7.296875" style="1" customWidth="1"/>
    <col min="2" max="2" width="7.19921875" style="1" customWidth="1"/>
    <col min="3" max="3" width="28.5" style="1" bestFit="1" customWidth="1"/>
    <col min="4" max="4" width="9.19921875" style="1" customWidth="1"/>
    <col min="5" max="5" width="6.796875" style="1" customWidth="1"/>
    <col min="6" max="6" width="8.69921875" style="1" customWidth="1"/>
    <col min="7" max="7" width="11" style="1" bestFit="1" customWidth="1"/>
    <col min="8" max="9" width="14" style="1" bestFit="1" customWidth="1"/>
    <col min="10" max="10" width="11.19921875" style="1" customWidth="1"/>
    <col min="11" max="13" width="10.19921875" style="1" bestFit="1" customWidth="1"/>
    <col min="14" max="14" width="11.5" style="1" bestFit="1" customWidth="1"/>
    <col min="15" max="15" width="13.19921875" style="1" customWidth="1"/>
    <col min="16" max="16" width="9.296875" style="1" bestFit="1" customWidth="1"/>
    <col min="17" max="17" width="11.69921875" style="1" customWidth="1"/>
    <col min="18" max="18" width="9.19921875" style="1" customWidth="1"/>
    <col min="19" max="19" width="12.69921875" style="1" customWidth="1"/>
    <col min="20" max="20" width="14.19921875" style="1" customWidth="1"/>
    <col min="21" max="21" width="13" style="1" bestFit="1" customWidth="1"/>
    <col min="22" max="16384" width="12" style="1"/>
  </cols>
  <sheetData>
    <row r="1" spans="1:33" x14ac:dyDescent="0.3">
      <c r="A1" s="58"/>
      <c r="V1" s="49"/>
      <c r="W1" s="49"/>
      <c r="X1" s="49"/>
      <c r="Y1" s="49"/>
      <c r="Z1" s="49"/>
      <c r="AA1" s="49"/>
      <c r="AB1" s="49"/>
      <c r="AC1" s="49"/>
      <c r="AD1" s="49"/>
      <c r="AE1" s="49"/>
      <c r="AF1" s="49"/>
      <c r="AG1" s="49"/>
    </row>
    <row r="2" spans="1:33" x14ac:dyDescent="0.3">
      <c r="A2" s="48"/>
      <c r="V2" s="49"/>
      <c r="W2" s="49"/>
      <c r="X2" s="49"/>
      <c r="Y2" s="49"/>
      <c r="Z2" s="49"/>
      <c r="AA2" s="49"/>
      <c r="AB2" s="49"/>
      <c r="AC2" s="49"/>
      <c r="AD2" s="49"/>
      <c r="AE2" s="49"/>
      <c r="AF2" s="49"/>
      <c r="AG2" s="49"/>
    </row>
    <row r="3" spans="1:33" s="2" customFormat="1" ht="34.950000000000003" customHeight="1" thickBot="1" x14ac:dyDescent="0.35">
      <c r="A3" s="69"/>
      <c r="B3" s="47" t="s">
        <v>0</v>
      </c>
      <c r="C3" s="47" t="s">
        <v>1</v>
      </c>
      <c r="D3" s="47" t="s">
        <v>2</v>
      </c>
      <c r="E3" s="47" t="s">
        <v>3</v>
      </c>
      <c r="F3" s="47" t="s">
        <v>4</v>
      </c>
      <c r="G3" s="47" t="s">
        <v>5</v>
      </c>
      <c r="H3" s="47" t="s">
        <v>6</v>
      </c>
      <c r="I3" s="47" t="s">
        <v>7</v>
      </c>
      <c r="J3" s="47" t="s">
        <v>8</v>
      </c>
      <c r="K3" s="47" t="s">
        <v>9</v>
      </c>
      <c r="L3" s="47" t="s">
        <v>10</v>
      </c>
      <c r="M3" s="47" t="s">
        <v>11</v>
      </c>
      <c r="N3" s="47" t="s">
        <v>12</v>
      </c>
      <c r="O3" s="47" t="s">
        <v>13</v>
      </c>
      <c r="P3" s="47" t="s">
        <v>14</v>
      </c>
      <c r="Q3" s="47" t="s">
        <v>15</v>
      </c>
      <c r="R3" s="47" t="s">
        <v>16</v>
      </c>
      <c r="S3" s="47" t="s">
        <v>17</v>
      </c>
      <c r="T3" s="47" t="s">
        <v>18</v>
      </c>
      <c r="U3" s="47" t="s">
        <v>19</v>
      </c>
      <c r="V3" s="50"/>
      <c r="W3" s="50"/>
      <c r="X3" s="50"/>
      <c r="Y3" s="50"/>
      <c r="Z3" s="50"/>
      <c r="AA3" s="50"/>
      <c r="AB3" s="50"/>
      <c r="AC3" s="50"/>
      <c r="AD3" s="50"/>
      <c r="AE3" s="50"/>
      <c r="AF3" s="50"/>
      <c r="AG3" s="50"/>
    </row>
    <row r="4" spans="1:33" ht="24" customHeight="1" x14ac:dyDescent="0.3">
      <c r="A4" s="70"/>
      <c r="B4" s="4">
        <v>1</v>
      </c>
      <c r="C4" s="5">
        <v>44562</v>
      </c>
      <c r="D4" s="6">
        <v>2022</v>
      </c>
      <c r="E4" s="7" t="s">
        <v>20</v>
      </c>
      <c r="F4" s="6">
        <v>1</v>
      </c>
      <c r="G4" s="6" t="s">
        <v>94</v>
      </c>
      <c r="H4" s="6" t="s">
        <v>21</v>
      </c>
      <c r="I4" s="6" t="s">
        <v>92</v>
      </c>
      <c r="J4" s="6">
        <v>25</v>
      </c>
      <c r="K4" s="6" t="s">
        <v>52</v>
      </c>
      <c r="L4" s="8" t="s">
        <v>22</v>
      </c>
      <c r="M4" s="6" t="s">
        <v>23</v>
      </c>
      <c r="N4" s="6" t="s">
        <v>24</v>
      </c>
      <c r="O4" s="6" t="s">
        <v>25</v>
      </c>
      <c r="P4" s="55">
        <v>400</v>
      </c>
      <c r="Q4" s="55">
        <v>400</v>
      </c>
      <c r="R4" s="55">
        <v>400</v>
      </c>
      <c r="S4" s="55">
        <v>400</v>
      </c>
      <c r="T4" s="4">
        <v>14</v>
      </c>
      <c r="U4" s="8" t="s">
        <v>26</v>
      </c>
      <c r="V4" s="49"/>
      <c r="W4" s="49"/>
      <c r="X4" s="49"/>
      <c r="Y4" s="49"/>
      <c r="Z4" s="49"/>
      <c r="AA4" s="49"/>
      <c r="AB4" s="49"/>
      <c r="AC4" s="49"/>
      <c r="AD4" s="49"/>
      <c r="AE4" s="49"/>
      <c r="AF4" s="49"/>
      <c r="AG4" s="49"/>
    </row>
    <row r="5" spans="1:33" ht="24" customHeight="1" x14ac:dyDescent="0.3">
      <c r="A5" s="70"/>
      <c r="B5" s="9">
        <v>2</v>
      </c>
      <c r="C5" s="10">
        <v>44593</v>
      </c>
      <c r="D5" s="11">
        <v>2022</v>
      </c>
      <c r="E5" s="12" t="s">
        <v>27</v>
      </c>
      <c r="F5" s="11">
        <v>1</v>
      </c>
      <c r="G5" s="11" t="s">
        <v>95</v>
      </c>
      <c r="H5" s="11" t="s">
        <v>21</v>
      </c>
      <c r="I5" s="11" t="s">
        <v>93</v>
      </c>
      <c r="J5" s="11">
        <v>15</v>
      </c>
      <c r="K5" s="11" t="s">
        <v>52</v>
      </c>
      <c r="L5" s="13" t="s">
        <v>22</v>
      </c>
      <c r="M5" s="11" t="s">
        <v>28</v>
      </c>
      <c r="N5" s="11" t="s">
        <v>29</v>
      </c>
      <c r="O5" s="11" t="s">
        <v>30</v>
      </c>
      <c r="P5" s="56">
        <v>400</v>
      </c>
      <c r="Q5" s="56">
        <v>100</v>
      </c>
      <c r="R5" s="56">
        <v>400</v>
      </c>
      <c r="S5" s="56">
        <v>100</v>
      </c>
      <c r="T5" s="9">
        <v>11</v>
      </c>
      <c r="U5" s="13" t="s">
        <v>26</v>
      </c>
      <c r="V5" s="49"/>
      <c r="W5" s="49"/>
      <c r="X5" s="49"/>
      <c r="Y5" s="49"/>
      <c r="Z5" s="49"/>
      <c r="AA5" s="49"/>
      <c r="AB5" s="49"/>
      <c r="AC5" s="49"/>
      <c r="AD5" s="49"/>
      <c r="AE5" s="49"/>
      <c r="AF5" s="49"/>
      <c r="AG5" s="49"/>
    </row>
    <row r="6" spans="1:33" ht="24" customHeight="1" x14ac:dyDescent="0.3">
      <c r="A6" s="70"/>
      <c r="B6" s="4">
        <v>3</v>
      </c>
      <c r="C6" s="5">
        <v>44621</v>
      </c>
      <c r="D6" s="6">
        <v>2022</v>
      </c>
      <c r="E6" s="7" t="s">
        <v>31</v>
      </c>
      <c r="F6" s="6">
        <v>1</v>
      </c>
      <c r="G6" s="6" t="s">
        <v>94</v>
      </c>
      <c r="H6" s="6" t="s">
        <v>21</v>
      </c>
      <c r="I6" s="6" t="s">
        <v>92</v>
      </c>
      <c r="J6" s="6">
        <v>65</v>
      </c>
      <c r="K6" s="6" t="s">
        <v>53</v>
      </c>
      <c r="L6" s="8" t="s">
        <v>22</v>
      </c>
      <c r="M6" s="6" t="s">
        <v>24</v>
      </c>
      <c r="N6" s="6" t="s">
        <v>32</v>
      </c>
      <c r="O6" s="6" t="s">
        <v>25</v>
      </c>
      <c r="P6" s="55">
        <v>600</v>
      </c>
      <c r="Q6" s="55">
        <v>100</v>
      </c>
      <c r="R6" s="55">
        <v>600</v>
      </c>
      <c r="S6" s="55">
        <v>100</v>
      </c>
      <c r="T6" s="4">
        <v>15</v>
      </c>
      <c r="U6" s="8" t="s">
        <v>26</v>
      </c>
      <c r="V6" s="49"/>
      <c r="W6" s="49"/>
      <c r="X6" s="49"/>
      <c r="Y6" s="49"/>
      <c r="Z6" s="49"/>
      <c r="AA6" s="49"/>
      <c r="AB6" s="49"/>
      <c r="AC6" s="49"/>
      <c r="AD6" s="49"/>
      <c r="AE6" s="49"/>
      <c r="AF6" s="49"/>
      <c r="AG6" s="49"/>
    </row>
    <row r="7" spans="1:33" ht="24" customHeight="1" x14ac:dyDescent="0.3">
      <c r="A7" s="70"/>
      <c r="B7" s="9">
        <v>4</v>
      </c>
      <c r="C7" s="10">
        <v>44652</v>
      </c>
      <c r="D7" s="11">
        <v>2022</v>
      </c>
      <c r="E7" s="12" t="s">
        <v>33</v>
      </c>
      <c r="F7" s="11">
        <v>1</v>
      </c>
      <c r="G7" s="11" t="s">
        <v>95</v>
      </c>
      <c r="H7" s="11" t="s">
        <v>21</v>
      </c>
      <c r="I7" s="11" t="s">
        <v>93</v>
      </c>
      <c r="J7" s="11">
        <v>44</v>
      </c>
      <c r="K7" s="11" t="s">
        <v>54</v>
      </c>
      <c r="L7" s="13" t="s">
        <v>34</v>
      </c>
      <c r="M7" s="11" t="s">
        <v>29</v>
      </c>
      <c r="N7" s="11" t="s">
        <v>35</v>
      </c>
      <c r="O7" s="11" t="s">
        <v>30</v>
      </c>
      <c r="P7" s="56">
        <v>400</v>
      </c>
      <c r="Q7" s="56">
        <v>100</v>
      </c>
      <c r="R7" s="56">
        <v>400</v>
      </c>
      <c r="S7" s="56">
        <v>100</v>
      </c>
      <c r="T7" s="9">
        <v>13</v>
      </c>
      <c r="U7" s="13" t="s">
        <v>26</v>
      </c>
      <c r="V7" s="49"/>
      <c r="W7" s="49"/>
      <c r="X7" s="49"/>
      <c r="Y7" s="49"/>
      <c r="Z7" s="49"/>
      <c r="AA7" s="49"/>
      <c r="AB7" s="49"/>
      <c r="AC7" s="49"/>
      <c r="AD7" s="49"/>
      <c r="AE7" s="49"/>
      <c r="AF7" s="49"/>
      <c r="AG7" s="49"/>
    </row>
    <row r="8" spans="1:33" ht="24" customHeight="1" x14ac:dyDescent="0.3">
      <c r="A8" s="70"/>
      <c r="B8" s="4">
        <v>5</v>
      </c>
      <c r="C8" s="5">
        <v>44682</v>
      </c>
      <c r="D8" s="6">
        <v>2022</v>
      </c>
      <c r="E8" s="7" t="s">
        <v>36</v>
      </c>
      <c r="F8" s="6">
        <v>1</v>
      </c>
      <c r="G8" s="6" t="s">
        <v>94</v>
      </c>
      <c r="H8" s="6" t="s">
        <v>37</v>
      </c>
      <c r="I8" s="6" t="s">
        <v>92</v>
      </c>
      <c r="J8" s="6">
        <v>65</v>
      </c>
      <c r="K8" s="6" t="s">
        <v>53</v>
      </c>
      <c r="L8" s="8" t="s">
        <v>34</v>
      </c>
      <c r="M8" s="6" t="s">
        <v>38</v>
      </c>
      <c r="N8" s="6" t="s">
        <v>35</v>
      </c>
      <c r="O8" s="6" t="s">
        <v>25</v>
      </c>
      <c r="P8" s="55">
        <v>600</v>
      </c>
      <c r="Q8" s="55">
        <v>100</v>
      </c>
      <c r="R8" s="55">
        <v>600</v>
      </c>
      <c r="S8" s="55">
        <v>100</v>
      </c>
      <c r="T8" s="4">
        <v>12</v>
      </c>
      <c r="U8" s="8" t="s">
        <v>26</v>
      </c>
      <c r="V8" s="49"/>
      <c r="W8" s="49"/>
      <c r="X8" s="49"/>
      <c r="Y8" s="49"/>
      <c r="Z8" s="49"/>
      <c r="AA8" s="49"/>
      <c r="AB8" s="49"/>
      <c r="AC8" s="49"/>
      <c r="AD8" s="49"/>
      <c r="AE8" s="49"/>
      <c r="AF8" s="49"/>
      <c r="AG8" s="49"/>
    </row>
    <row r="9" spans="1:33" ht="24" customHeight="1" x14ac:dyDescent="0.3">
      <c r="A9" s="70"/>
      <c r="B9" s="9">
        <v>6</v>
      </c>
      <c r="C9" s="10">
        <v>44713</v>
      </c>
      <c r="D9" s="11">
        <v>2022</v>
      </c>
      <c r="E9" s="12" t="s">
        <v>39</v>
      </c>
      <c r="F9" s="11">
        <v>1</v>
      </c>
      <c r="G9" s="11" t="s">
        <v>95</v>
      </c>
      <c r="H9" s="11" t="s">
        <v>21</v>
      </c>
      <c r="I9" s="11" t="s">
        <v>93</v>
      </c>
      <c r="J9" s="11">
        <v>80</v>
      </c>
      <c r="K9" s="11" t="s">
        <v>53</v>
      </c>
      <c r="L9" s="13" t="s">
        <v>34</v>
      </c>
      <c r="M9" s="11" t="s">
        <v>40</v>
      </c>
      <c r="N9" s="11" t="s">
        <v>38</v>
      </c>
      <c r="O9" s="11" t="s">
        <v>30</v>
      </c>
      <c r="P9" s="56">
        <v>800</v>
      </c>
      <c r="Q9" s="56">
        <v>100</v>
      </c>
      <c r="R9" s="56">
        <v>800</v>
      </c>
      <c r="S9" s="56">
        <v>100</v>
      </c>
      <c r="T9" s="9">
        <v>11</v>
      </c>
      <c r="U9" s="13" t="s">
        <v>26</v>
      </c>
      <c r="V9" s="49"/>
      <c r="W9" s="49"/>
      <c r="X9" s="49"/>
      <c r="Y9" s="49"/>
      <c r="Z9" s="49"/>
      <c r="AA9" s="49"/>
      <c r="AB9" s="49"/>
      <c r="AC9" s="49"/>
      <c r="AD9" s="49"/>
      <c r="AE9" s="49"/>
      <c r="AF9" s="49"/>
      <c r="AG9" s="49"/>
    </row>
    <row r="10" spans="1:33" ht="24" customHeight="1" x14ac:dyDescent="0.3">
      <c r="A10" s="70"/>
      <c r="B10" s="4">
        <v>7</v>
      </c>
      <c r="C10" s="5">
        <v>44743</v>
      </c>
      <c r="D10" s="6">
        <v>2022</v>
      </c>
      <c r="E10" s="7" t="s">
        <v>41</v>
      </c>
      <c r="F10" s="6">
        <v>1</v>
      </c>
      <c r="G10" s="6" t="s">
        <v>94</v>
      </c>
      <c r="H10" s="6" t="s">
        <v>37</v>
      </c>
      <c r="I10" s="6" t="s">
        <v>92</v>
      </c>
      <c r="J10" s="6">
        <v>25</v>
      </c>
      <c r="K10" s="6" t="s">
        <v>52</v>
      </c>
      <c r="L10" s="8" t="s">
        <v>34</v>
      </c>
      <c r="M10" s="6" t="s">
        <v>42</v>
      </c>
      <c r="N10" s="6" t="s">
        <v>35</v>
      </c>
      <c r="O10" s="6" t="s">
        <v>25</v>
      </c>
      <c r="P10" s="55">
        <v>400</v>
      </c>
      <c r="Q10" s="55">
        <v>150</v>
      </c>
      <c r="R10" s="55">
        <v>400</v>
      </c>
      <c r="S10" s="55">
        <v>150</v>
      </c>
      <c r="T10" s="4">
        <v>18</v>
      </c>
      <c r="U10" s="8" t="s">
        <v>26</v>
      </c>
      <c r="V10" s="49"/>
      <c r="W10" s="49"/>
      <c r="X10" s="49"/>
      <c r="Y10" s="49"/>
      <c r="Z10" s="49"/>
      <c r="AA10" s="49"/>
      <c r="AB10" s="49"/>
      <c r="AC10" s="49"/>
      <c r="AD10" s="49"/>
      <c r="AE10" s="49"/>
      <c r="AF10" s="49"/>
      <c r="AG10" s="49"/>
    </row>
    <row r="11" spans="1:33" ht="24" customHeight="1" x14ac:dyDescent="0.3">
      <c r="A11" s="70"/>
      <c r="B11" s="9">
        <v>8</v>
      </c>
      <c r="C11" s="10">
        <v>44774</v>
      </c>
      <c r="D11" s="11">
        <v>2022</v>
      </c>
      <c r="E11" s="12" t="s">
        <v>43</v>
      </c>
      <c r="F11" s="11">
        <v>1</v>
      </c>
      <c r="G11" s="11" t="s">
        <v>95</v>
      </c>
      <c r="H11" s="11" t="s">
        <v>37</v>
      </c>
      <c r="I11" s="11" t="s">
        <v>93</v>
      </c>
      <c r="J11" s="11">
        <v>25</v>
      </c>
      <c r="K11" s="11" t="s">
        <v>52</v>
      </c>
      <c r="L11" s="13" t="s">
        <v>22</v>
      </c>
      <c r="M11" s="11" t="s">
        <v>24</v>
      </c>
      <c r="N11" s="11" t="s">
        <v>29</v>
      </c>
      <c r="O11" s="11" t="s">
        <v>30</v>
      </c>
      <c r="P11" s="56">
        <v>400</v>
      </c>
      <c r="Q11" s="56">
        <v>100</v>
      </c>
      <c r="R11" s="56">
        <v>400</v>
      </c>
      <c r="S11" s="56">
        <v>100</v>
      </c>
      <c r="T11" s="9">
        <v>13</v>
      </c>
      <c r="U11" s="13" t="s">
        <v>44</v>
      </c>
      <c r="V11" s="49"/>
      <c r="W11" s="49"/>
      <c r="X11" s="49"/>
      <c r="Y11" s="49"/>
      <c r="Z11" s="49"/>
      <c r="AA11" s="49"/>
      <c r="AB11" s="49"/>
      <c r="AC11" s="49"/>
      <c r="AD11" s="49"/>
      <c r="AE11" s="49"/>
      <c r="AF11" s="49"/>
      <c r="AG11" s="49"/>
    </row>
    <row r="12" spans="1:33" ht="24" customHeight="1" x14ac:dyDescent="0.3">
      <c r="A12" s="70"/>
      <c r="B12" s="4">
        <v>9</v>
      </c>
      <c r="C12" s="5">
        <v>44805</v>
      </c>
      <c r="D12" s="6">
        <v>2022</v>
      </c>
      <c r="E12" s="7" t="s">
        <v>45</v>
      </c>
      <c r="F12" s="6">
        <v>1</v>
      </c>
      <c r="G12" s="6" t="s">
        <v>94</v>
      </c>
      <c r="H12" s="6" t="s">
        <v>37</v>
      </c>
      <c r="I12" s="6" t="s">
        <v>92</v>
      </c>
      <c r="J12" s="6">
        <v>25</v>
      </c>
      <c r="K12" s="6" t="s">
        <v>52</v>
      </c>
      <c r="L12" s="8" t="s">
        <v>34</v>
      </c>
      <c r="M12" s="6" t="s">
        <v>29</v>
      </c>
      <c r="N12" s="6" t="s">
        <v>46</v>
      </c>
      <c r="O12" s="6" t="s">
        <v>25</v>
      </c>
      <c r="P12" s="55">
        <v>400</v>
      </c>
      <c r="Q12" s="55">
        <v>100</v>
      </c>
      <c r="R12" s="55">
        <v>400</v>
      </c>
      <c r="S12" s="55">
        <v>100</v>
      </c>
      <c r="T12" s="4">
        <v>15</v>
      </c>
      <c r="U12" s="8" t="s">
        <v>44</v>
      </c>
      <c r="V12" s="49"/>
      <c r="W12" s="49"/>
      <c r="X12" s="49"/>
      <c r="Y12" s="49"/>
      <c r="Z12" s="49"/>
      <c r="AA12" s="49"/>
      <c r="AB12" s="49"/>
      <c r="AC12" s="49"/>
      <c r="AD12" s="49"/>
      <c r="AE12" s="49"/>
      <c r="AF12" s="49"/>
      <c r="AG12" s="49"/>
    </row>
    <row r="13" spans="1:33" ht="24" customHeight="1" x14ac:dyDescent="0.3">
      <c r="A13" s="70"/>
      <c r="B13" s="9">
        <v>10</v>
      </c>
      <c r="C13" s="10">
        <v>44835</v>
      </c>
      <c r="D13" s="11">
        <v>2022</v>
      </c>
      <c r="E13" s="12" t="s">
        <v>47</v>
      </c>
      <c r="F13" s="11">
        <v>1</v>
      </c>
      <c r="G13" s="11" t="s">
        <v>95</v>
      </c>
      <c r="H13" s="11" t="s">
        <v>21</v>
      </c>
      <c r="I13" s="11" t="s">
        <v>93</v>
      </c>
      <c r="J13" s="11">
        <v>25</v>
      </c>
      <c r="K13" s="11" t="s">
        <v>52</v>
      </c>
      <c r="L13" s="13" t="s">
        <v>34</v>
      </c>
      <c r="M13" s="11" t="s">
        <v>48</v>
      </c>
      <c r="N13" s="11" t="s">
        <v>35</v>
      </c>
      <c r="O13" s="11" t="s">
        <v>30</v>
      </c>
      <c r="P13" s="56">
        <v>400</v>
      </c>
      <c r="Q13" s="56">
        <v>200</v>
      </c>
      <c r="R13" s="56">
        <v>400</v>
      </c>
      <c r="S13" s="56">
        <v>200</v>
      </c>
      <c r="T13" s="9">
        <v>14</v>
      </c>
      <c r="U13" s="13" t="s">
        <v>26</v>
      </c>
      <c r="V13" s="49"/>
      <c r="W13" s="49"/>
      <c r="X13" s="49"/>
      <c r="Y13" s="49"/>
      <c r="Z13" s="49"/>
      <c r="AA13" s="49"/>
      <c r="AB13" s="49"/>
      <c r="AC13" s="49"/>
      <c r="AD13" s="49"/>
      <c r="AE13" s="49"/>
      <c r="AF13" s="49"/>
      <c r="AG13" s="49"/>
    </row>
    <row r="14" spans="1:33" ht="24" customHeight="1" x14ac:dyDescent="0.3">
      <c r="A14" s="70"/>
      <c r="B14" s="4">
        <v>11</v>
      </c>
      <c r="C14" s="5">
        <v>44866</v>
      </c>
      <c r="D14" s="6">
        <v>2022</v>
      </c>
      <c r="E14" s="7" t="s">
        <v>49</v>
      </c>
      <c r="F14" s="6">
        <v>1</v>
      </c>
      <c r="G14" s="6" t="s">
        <v>94</v>
      </c>
      <c r="H14" s="6" t="s">
        <v>21</v>
      </c>
      <c r="I14" s="6" t="s">
        <v>92</v>
      </c>
      <c r="J14" s="6">
        <v>25</v>
      </c>
      <c r="K14" s="6" t="s">
        <v>52</v>
      </c>
      <c r="L14" s="8" t="s">
        <v>34</v>
      </c>
      <c r="M14" s="6" t="s">
        <v>23</v>
      </c>
      <c r="N14" s="6" t="s">
        <v>24</v>
      </c>
      <c r="O14" s="6" t="s">
        <v>25</v>
      </c>
      <c r="P14" s="55">
        <v>400</v>
      </c>
      <c r="Q14" s="55">
        <v>400</v>
      </c>
      <c r="R14" s="55">
        <v>400</v>
      </c>
      <c r="S14" s="55">
        <v>400</v>
      </c>
      <c r="T14" s="4">
        <v>12</v>
      </c>
      <c r="U14" s="8" t="s">
        <v>26</v>
      </c>
      <c r="V14" s="49"/>
      <c r="W14" s="49"/>
      <c r="X14" s="49"/>
      <c r="Y14" s="49"/>
      <c r="Z14" s="49"/>
      <c r="AA14" s="49"/>
      <c r="AB14" s="49"/>
      <c r="AC14" s="49"/>
      <c r="AD14" s="49"/>
      <c r="AE14" s="49"/>
      <c r="AF14" s="49"/>
      <c r="AG14" s="49"/>
    </row>
    <row r="15" spans="1:33" ht="24" customHeight="1" x14ac:dyDescent="0.3">
      <c r="A15" s="70"/>
      <c r="B15" s="9">
        <v>12</v>
      </c>
      <c r="C15" s="10">
        <v>44896</v>
      </c>
      <c r="D15" s="11">
        <v>2022</v>
      </c>
      <c r="E15" s="12" t="s">
        <v>50</v>
      </c>
      <c r="F15" s="11">
        <v>1</v>
      </c>
      <c r="G15" s="11" t="s">
        <v>95</v>
      </c>
      <c r="H15" s="11" t="s">
        <v>21</v>
      </c>
      <c r="I15" s="11" t="s">
        <v>93</v>
      </c>
      <c r="J15" s="11">
        <v>15</v>
      </c>
      <c r="K15" s="11" t="s">
        <v>52</v>
      </c>
      <c r="L15" s="13" t="s">
        <v>34</v>
      </c>
      <c r="M15" s="11" t="s">
        <v>51</v>
      </c>
      <c r="N15" s="11" t="s">
        <v>29</v>
      </c>
      <c r="O15" s="11" t="s">
        <v>30</v>
      </c>
      <c r="P15" s="56">
        <v>400</v>
      </c>
      <c r="Q15" s="56">
        <v>100</v>
      </c>
      <c r="R15" s="56">
        <v>400</v>
      </c>
      <c r="S15" s="56">
        <v>100</v>
      </c>
      <c r="T15" s="9">
        <v>9</v>
      </c>
      <c r="U15" s="13" t="s">
        <v>26</v>
      </c>
      <c r="V15" s="49"/>
      <c r="W15" s="49"/>
      <c r="X15" s="49"/>
      <c r="Y15" s="49"/>
      <c r="Z15" s="49"/>
      <c r="AA15" s="49"/>
      <c r="AB15" s="49"/>
      <c r="AC15" s="49"/>
      <c r="AD15" s="49"/>
      <c r="AE15" s="49"/>
      <c r="AF15" s="49"/>
      <c r="AG15" s="49"/>
    </row>
    <row r="16" spans="1:33" ht="24" customHeight="1" x14ac:dyDescent="0.3">
      <c r="A16" s="70"/>
      <c r="B16" s="4">
        <v>13</v>
      </c>
      <c r="C16" s="5">
        <v>44562</v>
      </c>
      <c r="D16" s="6">
        <v>2022</v>
      </c>
      <c r="E16" s="7" t="s">
        <v>20</v>
      </c>
      <c r="F16" s="6">
        <v>1</v>
      </c>
      <c r="G16" s="6" t="s">
        <v>94</v>
      </c>
      <c r="H16" s="6" t="s">
        <v>21</v>
      </c>
      <c r="I16" s="6" t="s">
        <v>92</v>
      </c>
      <c r="J16" s="6">
        <v>25</v>
      </c>
      <c r="K16" s="6" t="s">
        <v>52</v>
      </c>
      <c r="L16" s="8" t="s">
        <v>22</v>
      </c>
      <c r="M16" s="6" t="s">
        <v>23</v>
      </c>
      <c r="N16" s="6" t="s">
        <v>24</v>
      </c>
      <c r="O16" s="6" t="s">
        <v>25</v>
      </c>
      <c r="P16" s="55">
        <v>400</v>
      </c>
      <c r="Q16" s="55">
        <v>400</v>
      </c>
      <c r="R16" s="55">
        <v>400</v>
      </c>
      <c r="S16" s="55">
        <v>400</v>
      </c>
      <c r="T16" s="4">
        <v>14</v>
      </c>
      <c r="U16" s="8" t="s">
        <v>26</v>
      </c>
      <c r="V16" s="49"/>
      <c r="W16" s="49"/>
      <c r="X16" s="49"/>
      <c r="Y16" s="49"/>
      <c r="Z16" s="49"/>
      <c r="AA16" s="49"/>
      <c r="AB16" s="49"/>
      <c r="AC16" s="49"/>
      <c r="AD16" s="49"/>
      <c r="AE16" s="49"/>
      <c r="AF16" s="49"/>
      <c r="AG16" s="49"/>
    </row>
    <row r="17" spans="1:33" ht="24" customHeight="1" x14ac:dyDescent="0.3">
      <c r="A17" s="70"/>
      <c r="B17" s="9">
        <v>14</v>
      </c>
      <c r="C17" s="10">
        <v>44593</v>
      </c>
      <c r="D17" s="11">
        <v>2022</v>
      </c>
      <c r="E17" s="12" t="s">
        <v>27</v>
      </c>
      <c r="F17" s="11">
        <v>1</v>
      </c>
      <c r="G17" s="11" t="s">
        <v>95</v>
      </c>
      <c r="H17" s="11" t="s">
        <v>21</v>
      </c>
      <c r="I17" s="11" t="s">
        <v>93</v>
      </c>
      <c r="J17" s="11">
        <v>15</v>
      </c>
      <c r="K17" s="11" t="s">
        <v>52</v>
      </c>
      <c r="L17" s="13" t="s">
        <v>22</v>
      </c>
      <c r="M17" s="11" t="s">
        <v>28</v>
      </c>
      <c r="N17" s="11" t="s">
        <v>29</v>
      </c>
      <c r="O17" s="11" t="s">
        <v>30</v>
      </c>
      <c r="P17" s="56">
        <v>400</v>
      </c>
      <c r="Q17" s="56">
        <v>100</v>
      </c>
      <c r="R17" s="56">
        <v>400</v>
      </c>
      <c r="S17" s="56">
        <v>100</v>
      </c>
      <c r="T17" s="9">
        <v>11</v>
      </c>
      <c r="U17" s="13" t="s">
        <v>44</v>
      </c>
      <c r="V17" s="49"/>
      <c r="W17" s="49"/>
      <c r="X17" s="49"/>
      <c r="Y17" s="49"/>
      <c r="Z17" s="49"/>
      <c r="AA17" s="49"/>
      <c r="AB17" s="49"/>
      <c r="AC17" s="49"/>
      <c r="AD17" s="49"/>
      <c r="AE17" s="49"/>
      <c r="AF17" s="49"/>
      <c r="AG17" s="49"/>
    </row>
    <row r="18" spans="1:33" ht="24" customHeight="1" x14ac:dyDescent="0.3">
      <c r="A18" s="70"/>
      <c r="B18" s="4">
        <v>15</v>
      </c>
      <c r="C18" s="5">
        <v>44621</v>
      </c>
      <c r="D18" s="6">
        <v>2022</v>
      </c>
      <c r="E18" s="7" t="s">
        <v>31</v>
      </c>
      <c r="F18" s="6">
        <v>1</v>
      </c>
      <c r="G18" s="6" t="s">
        <v>94</v>
      </c>
      <c r="H18" s="6" t="s">
        <v>21</v>
      </c>
      <c r="I18" s="6" t="s">
        <v>92</v>
      </c>
      <c r="J18" s="6">
        <v>65</v>
      </c>
      <c r="K18" s="6" t="s">
        <v>53</v>
      </c>
      <c r="L18" s="8" t="s">
        <v>22</v>
      </c>
      <c r="M18" s="6" t="s">
        <v>24</v>
      </c>
      <c r="N18" s="6" t="s">
        <v>32</v>
      </c>
      <c r="O18" s="6" t="s">
        <v>25</v>
      </c>
      <c r="P18" s="55">
        <v>600</v>
      </c>
      <c r="Q18" s="55">
        <v>100</v>
      </c>
      <c r="R18" s="55">
        <v>600</v>
      </c>
      <c r="S18" s="55">
        <v>100</v>
      </c>
      <c r="T18" s="4">
        <v>15</v>
      </c>
      <c r="U18" s="8" t="s">
        <v>26</v>
      </c>
      <c r="V18" s="49"/>
      <c r="W18" s="49"/>
      <c r="X18" s="49"/>
      <c r="Y18" s="49"/>
      <c r="Z18" s="49"/>
      <c r="AA18" s="49"/>
      <c r="AB18" s="49"/>
      <c r="AC18" s="49"/>
      <c r="AD18" s="49"/>
      <c r="AE18" s="49"/>
      <c r="AF18" s="49"/>
      <c r="AG18" s="49"/>
    </row>
    <row r="19" spans="1:33" ht="24" customHeight="1" x14ac:dyDescent="0.3">
      <c r="A19" s="70"/>
      <c r="B19" s="9">
        <v>16</v>
      </c>
      <c r="C19" s="10">
        <v>44621</v>
      </c>
      <c r="D19" s="11">
        <v>2022</v>
      </c>
      <c r="E19" s="12" t="s">
        <v>31</v>
      </c>
      <c r="F19" s="11">
        <v>1</v>
      </c>
      <c r="G19" s="11" t="s">
        <v>95</v>
      </c>
      <c r="H19" s="11" t="s">
        <v>21</v>
      </c>
      <c r="I19" s="11" t="s">
        <v>93</v>
      </c>
      <c r="J19" s="11">
        <v>44</v>
      </c>
      <c r="K19" s="11" t="s">
        <v>54</v>
      </c>
      <c r="L19" s="13" t="s">
        <v>34</v>
      </c>
      <c r="M19" s="11" t="s">
        <v>29</v>
      </c>
      <c r="N19" s="11" t="s">
        <v>35</v>
      </c>
      <c r="O19" s="11" t="s">
        <v>30</v>
      </c>
      <c r="P19" s="56">
        <v>400</v>
      </c>
      <c r="Q19" s="56">
        <v>100</v>
      </c>
      <c r="R19" s="56"/>
      <c r="S19" s="56"/>
      <c r="T19" s="9">
        <v>13</v>
      </c>
      <c r="U19" s="13" t="s">
        <v>26</v>
      </c>
      <c r="V19" s="49"/>
      <c r="W19" s="49"/>
      <c r="X19" s="49"/>
      <c r="Y19" s="49"/>
      <c r="Z19" s="49"/>
      <c r="AA19" s="49"/>
      <c r="AB19" s="49"/>
      <c r="AC19" s="49"/>
      <c r="AD19" s="49"/>
      <c r="AE19" s="49"/>
      <c r="AF19" s="49"/>
      <c r="AG19" s="49"/>
    </row>
    <row r="20" spans="1:33" ht="24" customHeight="1" x14ac:dyDescent="0.3">
      <c r="A20" s="70"/>
      <c r="B20" s="4">
        <v>17</v>
      </c>
      <c r="C20" s="5">
        <v>44621</v>
      </c>
      <c r="D20" s="6">
        <v>2022</v>
      </c>
      <c r="E20" s="7" t="s">
        <v>31</v>
      </c>
      <c r="F20" s="6">
        <v>1</v>
      </c>
      <c r="G20" s="6" t="s">
        <v>94</v>
      </c>
      <c r="H20" s="6" t="s">
        <v>37</v>
      </c>
      <c r="I20" s="6" t="s">
        <v>92</v>
      </c>
      <c r="J20" s="6">
        <v>65</v>
      </c>
      <c r="K20" s="6" t="s">
        <v>53</v>
      </c>
      <c r="L20" s="8" t="s">
        <v>34</v>
      </c>
      <c r="M20" s="6" t="s">
        <v>38</v>
      </c>
      <c r="N20" s="6" t="s">
        <v>35</v>
      </c>
      <c r="O20" s="6" t="s">
        <v>25</v>
      </c>
      <c r="P20" s="55">
        <v>600</v>
      </c>
      <c r="Q20" s="55">
        <v>100</v>
      </c>
      <c r="R20" s="55"/>
      <c r="S20" s="55"/>
      <c r="T20" s="4">
        <v>12</v>
      </c>
      <c r="U20" s="8" t="s">
        <v>26</v>
      </c>
      <c r="V20" s="49"/>
      <c r="W20" s="49"/>
      <c r="X20" s="49"/>
      <c r="Y20" s="49"/>
      <c r="Z20" s="49"/>
      <c r="AA20" s="49"/>
      <c r="AB20" s="49"/>
      <c r="AC20" s="49"/>
      <c r="AD20" s="49"/>
      <c r="AE20" s="49"/>
      <c r="AF20" s="49"/>
      <c r="AG20" s="49"/>
    </row>
    <row r="21" spans="1:33" ht="24" customHeight="1" x14ac:dyDescent="0.3">
      <c r="A21" s="70"/>
      <c r="B21" s="9">
        <v>18</v>
      </c>
      <c r="C21" s="10">
        <v>44713</v>
      </c>
      <c r="D21" s="11">
        <v>2022</v>
      </c>
      <c r="E21" s="12" t="s">
        <v>39</v>
      </c>
      <c r="F21" s="11">
        <v>1</v>
      </c>
      <c r="G21" s="11" t="s">
        <v>95</v>
      </c>
      <c r="H21" s="11" t="s">
        <v>37</v>
      </c>
      <c r="I21" s="11" t="s">
        <v>93</v>
      </c>
      <c r="J21" s="11">
        <v>80</v>
      </c>
      <c r="K21" s="11" t="s">
        <v>53</v>
      </c>
      <c r="L21" s="13" t="s">
        <v>34</v>
      </c>
      <c r="M21" s="11" t="s">
        <v>40</v>
      </c>
      <c r="N21" s="11" t="s">
        <v>38</v>
      </c>
      <c r="O21" s="11" t="s">
        <v>30</v>
      </c>
      <c r="P21" s="56">
        <v>800</v>
      </c>
      <c r="Q21" s="56">
        <v>100</v>
      </c>
      <c r="R21" s="56">
        <v>800</v>
      </c>
      <c r="S21" s="56">
        <v>100</v>
      </c>
      <c r="T21" s="9">
        <v>11</v>
      </c>
      <c r="U21" s="13" t="s">
        <v>26</v>
      </c>
      <c r="V21" s="49"/>
      <c r="W21" s="49"/>
      <c r="X21" s="49"/>
      <c r="Y21" s="49"/>
      <c r="Z21" s="49"/>
      <c r="AA21" s="49"/>
      <c r="AB21" s="49"/>
      <c r="AC21" s="49"/>
      <c r="AD21" s="49"/>
      <c r="AE21" s="49"/>
      <c r="AF21" s="49"/>
      <c r="AG21" s="49"/>
    </row>
    <row r="22" spans="1:33" ht="24" customHeight="1" x14ac:dyDescent="0.3">
      <c r="A22" s="70"/>
      <c r="B22" s="4">
        <v>19</v>
      </c>
      <c r="C22" s="5">
        <v>44743</v>
      </c>
      <c r="D22" s="6">
        <v>2022</v>
      </c>
      <c r="E22" s="7" t="s">
        <v>41</v>
      </c>
      <c r="F22" s="6">
        <v>1</v>
      </c>
      <c r="G22" s="6" t="s">
        <v>94</v>
      </c>
      <c r="H22" s="6" t="s">
        <v>37</v>
      </c>
      <c r="I22" s="6" t="s">
        <v>92</v>
      </c>
      <c r="J22" s="6">
        <v>25</v>
      </c>
      <c r="K22" s="6" t="s">
        <v>52</v>
      </c>
      <c r="L22" s="8" t="s">
        <v>34</v>
      </c>
      <c r="M22" s="6" t="s">
        <v>42</v>
      </c>
      <c r="N22" s="6" t="s">
        <v>35</v>
      </c>
      <c r="O22" s="6" t="s">
        <v>25</v>
      </c>
      <c r="P22" s="55">
        <v>400</v>
      </c>
      <c r="Q22" s="55">
        <v>150</v>
      </c>
      <c r="R22" s="55">
        <v>400</v>
      </c>
      <c r="S22" s="55">
        <v>150</v>
      </c>
      <c r="T22" s="4">
        <v>18</v>
      </c>
      <c r="U22" s="8" t="s">
        <v>26</v>
      </c>
      <c r="V22" s="49"/>
      <c r="W22" s="49"/>
      <c r="X22" s="49"/>
      <c r="Y22" s="49"/>
      <c r="Z22" s="49"/>
      <c r="AA22" s="49"/>
      <c r="AB22" s="49"/>
      <c r="AC22" s="49"/>
      <c r="AD22" s="49"/>
      <c r="AE22" s="49"/>
      <c r="AF22" s="49"/>
      <c r="AG22" s="49"/>
    </row>
    <row r="23" spans="1:33" ht="24" customHeight="1" x14ac:dyDescent="0.3">
      <c r="A23" s="70"/>
      <c r="B23" s="9">
        <v>20</v>
      </c>
      <c r="C23" s="10">
        <v>44774</v>
      </c>
      <c r="D23" s="11">
        <v>2022</v>
      </c>
      <c r="E23" s="12" t="s">
        <v>43</v>
      </c>
      <c r="F23" s="11">
        <v>1</v>
      </c>
      <c r="G23" s="11" t="s">
        <v>95</v>
      </c>
      <c r="H23" s="11" t="s">
        <v>37</v>
      </c>
      <c r="I23" s="11" t="s">
        <v>93</v>
      </c>
      <c r="J23" s="11">
        <v>25</v>
      </c>
      <c r="K23" s="11" t="s">
        <v>52</v>
      </c>
      <c r="L23" s="13" t="s">
        <v>22</v>
      </c>
      <c r="M23" s="11" t="s">
        <v>24</v>
      </c>
      <c r="N23" s="11" t="s">
        <v>29</v>
      </c>
      <c r="O23" s="11" t="s">
        <v>30</v>
      </c>
      <c r="P23" s="56">
        <v>400</v>
      </c>
      <c r="Q23" s="56">
        <v>100</v>
      </c>
      <c r="R23" s="56">
        <v>400</v>
      </c>
      <c r="S23" s="56">
        <v>100</v>
      </c>
      <c r="T23" s="9">
        <v>13</v>
      </c>
      <c r="U23" s="13" t="s">
        <v>44</v>
      </c>
      <c r="V23" s="49"/>
      <c r="W23" s="49"/>
      <c r="X23" s="49"/>
      <c r="Y23" s="49"/>
      <c r="Z23" s="49"/>
      <c r="AA23" s="49"/>
      <c r="AB23" s="49"/>
      <c r="AC23" s="49"/>
      <c r="AD23" s="49"/>
      <c r="AE23" s="49"/>
      <c r="AF23" s="49"/>
      <c r="AG23" s="49"/>
    </row>
    <row r="24" spans="1:33" ht="24" customHeight="1" x14ac:dyDescent="0.3">
      <c r="A24" s="70"/>
      <c r="B24" s="4">
        <v>21</v>
      </c>
      <c r="C24" s="5">
        <v>44774</v>
      </c>
      <c r="D24" s="6">
        <v>2022</v>
      </c>
      <c r="E24" s="7" t="s">
        <v>43</v>
      </c>
      <c r="F24" s="6">
        <v>1</v>
      </c>
      <c r="G24" s="6" t="s">
        <v>94</v>
      </c>
      <c r="H24" s="6" t="s">
        <v>37</v>
      </c>
      <c r="I24" s="6" t="s">
        <v>92</v>
      </c>
      <c r="J24" s="6">
        <v>25</v>
      </c>
      <c r="K24" s="6" t="s">
        <v>52</v>
      </c>
      <c r="L24" s="8" t="s">
        <v>34</v>
      </c>
      <c r="M24" s="6" t="s">
        <v>29</v>
      </c>
      <c r="N24" s="6" t="s">
        <v>46</v>
      </c>
      <c r="O24" s="6" t="s">
        <v>25</v>
      </c>
      <c r="P24" s="55">
        <v>400</v>
      </c>
      <c r="Q24" s="55">
        <v>100</v>
      </c>
      <c r="R24" s="55"/>
      <c r="S24" s="55"/>
      <c r="T24" s="4">
        <v>15</v>
      </c>
      <c r="U24" s="8" t="s">
        <v>44</v>
      </c>
      <c r="V24" s="49"/>
      <c r="W24" s="49"/>
      <c r="X24" s="49"/>
      <c r="Y24" s="49"/>
      <c r="Z24" s="49"/>
      <c r="AA24" s="49"/>
      <c r="AB24" s="49"/>
      <c r="AC24" s="49"/>
      <c r="AD24" s="49"/>
      <c r="AE24" s="49"/>
      <c r="AF24" s="49"/>
      <c r="AG24" s="49"/>
    </row>
    <row r="25" spans="1:33" ht="24" customHeight="1" x14ac:dyDescent="0.3">
      <c r="A25" s="70"/>
      <c r="B25" s="9">
        <v>22</v>
      </c>
      <c r="C25" s="10">
        <v>44835</v>
      </c>
      <c r="D25" s="11">
        <v>2022</v>
      </c>
      <c r="E25" s="12" t="s">
        <v>47</v>
      </c>
      <c r="F25" s="11">
        <v>1</v>
      </c>
      <c r="G25" s="11" t="s">
        <v>95</v>
      </c>
      <c r="H25" s="11" t="s">
        <v>21</v>
      </c>
      <c r="I25" s="11" t="s">
        <v>93</v>
      </c>
      <c r="J25" s="11">
        <v>25</v>
      </c>
      <c r="K25" s="11" t="s">
        <v>52</v>
      </c>
      <c r="L25" s="13" t="s">
        <v>34</v>
      </c>
      <c r="M25" s="11" t="s">
        <v>48</v>
      </c>
      <c r="N25" s="11" t="s">
        <v>35</v>
      </c>
      <c r="O25" s="11" t="s">
        <v>30</v>
      </c>
      <c r="P25" s="56">
        <v>400</v>
      </c>
      <c r="Q25" s="56">
        <v>200</v>
      </c>
      <c r="R25" s="56">
        <v>400</v>
      </c>
      <c r="S25" s="56">
        <v>200</v>
      </c>
      <c r="T25" s="9">
        <v>14</v>
      </c>
      <c r="U25" s="13" t="s">
        <v>26</v>
      </c>
      <c r="V25" s="49"/>
      <c r="W25" s="49"/>
      <c r="X25" s="49"/>
      <c r="Y25" s="49"/>
      <c r="Z25" s="49"/>
      <c r="AA25" s="49"/>
      <c r="AB25" s="49"/>
      <c r="AC25" s="49"/>
      <c r="AD25" s="49"/>
      <c r="AE25" s="49"/>
      <c r="AF25" s="49"/>
      <c r="AG25" s="49"/>
    </row>
    <row r="26" spans="1:33" ht="24" customHeight="1" x14ac:dyDescent="0.3">
      <c r="A26" s="70"/>
      <c r="B26" s="4">
        <v>23</v>
      </c>
      <c r="C26" s="5">
        <v>44835</v>
      </c>
      <c r="D26" s="6">
        <v>2022</v>
      </c>
      <c r="E26" s="7" t="s">
        <v>47</v>
      </c>
      <c r="F26" s="6">
        <v>1</v>
      </c>
      <c r="G26" s="6" t="s">
        <v>94</v>
      </c>
      <c r="H26" s="6" t="s">
        <v>21</v>
      </c>
      <c r="I26" s="6" t="s">
        <v>92</v>
      </c>
      <c r="J26" s="6">
        <v>25</v>
      </c>
      <c r="K26" s="6" t="s">
        <v>52</v>
      </c>
      <c r="L26" s="8" t="s">
        <v>34</v>
      </c>
      <c r="M26" s="6" t="s">
        <v>23</v>
      </c>
      <c r="N26" s="6" t="s">
        <v>24</v>
      </c>
      <c r="O26" s="6" t="s">
        <v>25</v>
      </c>
      <c r="P26" s="55">
        <v>400</v>
      </c>
      <c r="Q26" s="55">
        <v>400</v>
      </c>
      <c r="R26" s="55"/>
      <c r="S26" s="55"/>
      <c r="T26" s="4">
        <v>12</v>
      </c>
      <c r="U26" s="8" t="s">
        <v>26</v>
      </c>
      <c r="V26" s="49"/>
      <c r="W26" s="49"/>
      <c r="X26" s="49"/>
      <c r="Y26" s="49"/>
      <c r="Z26" s="49"/>
      <c r="AA26" s="49"/>
      <c r="AB26" s="49"/>
      <c r="AC26" s="49"/>
      <c r="AD26" s="49"/>
      <c r="AE26" s="49"/>
      <c r="AF26" s="49"/>
      <c r="AG26" s="49"/>
    </row>
    <row r="27" spans="1:33" ht="24" customHeight="1" x14ac:dyDescent="0.3">
      <c r="A27" s="70"/>
      <c r="B27" s="9">
        <v>24</v>
      </c>
      <c r="C27" s="10">
        <v>44835</v>
      </c>
      <c r="D27" s="11">
        <v>2022</v>
      </c>
      <c r="E27" s="12" t="s">
        <v>47</v>
      </c>
      <c r="F27" s="11">
        <v>1</v>
      </c>
      <c r="G27" s="11" t="s">
        <v>95</v>
      </c>
      <c r="H27" s="11" t="s">
        <v>21</v>
      </c>
      <c r="I27" s="11" t="s">
        <v>93</v>
      </c>
      <c r="J27" s="11">
        <v>15</v>
      </c>
      <c r="K27" s="11" t="s">
        <v>52</v>
      </c>
      <c r="L27" s="13" t="s">
        <v>34</v>
      </c>
      <c r="M27" s="11" t="s">
        <v>51</v>
      </c>
      <c r="N27" s="11" t="s">
        <v>29</v>
      </c>
      <c r="O27" s="11" t="s">
        <v>30</v>
      </c>
      <c r="P27" s="56">
        <v>400</v>
      </c>
      <c r="Q27" s="56">
        <v>100</v>
      </c>
      <c r="R27" s="56"/>
      <c r="S27" s="56"/>
      <c r="T27" s="9">
        <v>9</v>
      </c>
      <c r="U27" s="13" t="s">
        <v>26</v>
      </c>
      <c r="V27" s="49"/>
      <c r="W27" s="49"/>
      <c r="X27" s="49"/>
      <c r="Y27" s="49"/>
      <c r="Z27" s="49"/>
      <c r="AA27" s="49"/>
      <c r="AB27" s="49"/>
      <c r="AC27" s="49"/>
      <c r="AD27" s="49"/>
      <c r="AE27" s="49"/>
      <c r="AF27" s="49"/>
      <c r="AG27" s="49"/>
    </row>
    <row r="28" spans="1:33" x14ac:dyDescent="0.3">
      <c r="A28" s="70"/>
      <c r="B28" s="4"/>
      <c r="C28" s="5"/>
      <c r="D28" s="6"/>
      <c r="E28" s="7"/>
      <c r="F28" s="6"/>
      <c r="G28" s="6"/>
      <c r="H28" s="6"/>
      <c r="I28" s="6"/>
      <c r="J28" s="6"/>
      <c r="K28" s="6"/>
      <c r="L28" s="8"/>
      <c r="M28" s="6"/>
      <c r="N28" s="6"/>
      <c r="O28" s="6"/>
      <c r="P28" s="55"/>
      <c r="Q28" s="55"/>
      <c r="R28" s="55"/>
      <c r="S28" s="55"/>
      <c r="T28" s="4"/>
      <c r="U28" s="8"/>
      <c r="V28" s="49"/>
      <c r="W28" s="49"/>
      <c r="X28" s="49"/>
      <c r="Y28" s="49"/>
      <c r="Z28" s="49"/>
      <c r="AA28" s="49"/>
      <c r="AB28" s="49"/>
      <c r="AC28" s="49"/>
      <c r="AD28" s="49"/>
      <c r="AE28" s="49"/>
      <c r="AF28" s="49"/>
      <c r="AG28" s="49"/>
    </row>
    <row r="29" spans="1:33" x14ac:dyDescent="0.3">
      <c r="A29" s="70"/>
      <c r="B29" s="9"/>
      <c r="C29" s="10"/>
      <c r="D29" s="11"/>
      <c r="E29" s="12"/>
      <c r="F29" s="11"/>
      <c r="G29" s="11"/>
      <c r="H29" s="11"/>
      <c r="I29" s="11"/>
      <c r="J29" s="11"/>
      <c r="K29" s="11"/>
      <c r="L29" s="13"/>
      <c r="M29" s="11"/>
      <c r="N29" s="11"/>
      <c r="O29" s="11"/>
      <c r="P29" s="56"/>
      <c r="Q29" s="56"/>
      <c r="R29" s="56"/>
      <c r="S29" s="56"/>
      <c r="T29" s="9"/>
      <c r="U29" s="13"/>
      <c r="V29" s="49"/>
      <c r="W29" s="49"/>
      <c r="X29" s="49"/>
      <c r="Y29" s="49"/>
      <c r="Z29" s="49"/>
      <c r="AA29" s="49"/>
      <c r="AB29" s="49"/>
      <c r="AC29" s="49"/>
      <c r="AD29" s="49"/>
      <c r="AE29" s="49"/>
      <c r="AF29" s="49"/>
      <c r="AG29" s="49"/>
    </row>
    <row r="30" spans="1:33" x14ac:dyDescent="0.3">
      <c r="A30" s="70"/>
      <c r="B30" s="4"/>
      <c r="C30" s="5"/>
      <c r="D30" s="6"/>
      <c r="E30" s="7"/>
      <c r="F30" s="6"/>
      <c r="G30" s="6"/>
      <c r="H30" s="6"/>
      <c r="I30" s="6"/>
      <c r="J30" s="6"/>
      <c r="K30" s="6"/>
      <c r="L30" s="8"/>
      <c r="M30" s="6"/>
      <c r="N30" s="6"/>
      <c r="O30" s="6"/>
      <c r="P30" s="55"/>
      <c r="Q30" s="55"/>
      <c r="R30" s="55"/>
      <c r="S30" s="55"/>
      <c r="T30" s="4"/>
      <c r="U30" s="8"/>
      <c r="V30" s="49"/>
      <c r="W30" s="49"/>
      <c r="X30" s="49"/>
      <c r="Y30" s="49"/>
      <c r="Z30" s="49"/>
      <c r="AA30" s="49"/>
      <c r="AB30" s="49"/>
      <c r="AC30" s="49"/>
      <c r="AD30" s="49"/>
      <c r="AE30" s="49"/>
      <c r="AF30" s="49"/>
      <c r="AG30" s="49"/>
    </row>
    <row r="31" spans="1:33" x14ac:dyDescent="0.3">
      <c r="A31" s="70"/>
      <c r="B31" s="9"/>
      <c r="C31" s="10"/>
      <c r="D31" s="11"/>
      <c r="E31" s="12"/>
      <c r="F31" s="11"/>
      <c r="G31" s="11"/>
      <c r="H31" s="11"/>
      <c r="I31" s="11"/>
      <c r="J31" s="11"/>
      <c r="K31" s="11"/>
      <c r="L31" s="13"/>
      <c r="M31" s="11"/>
      <c r="N31" s="11"/>
      <c r="O31" s="11"/>
      <c r="P31" s="56"/>
      <c r="Q31" s="56"/>
      <c r="R31" s="56"/>
      <c r="S31" s="56"/>
      <c r="T31" s="9"/>
      <c r="U31" s="13"/>
      <c r="V31" s="49"/>
      <c r="W31" s="49"/>
      <c r="X31" s="49"/>
      <c r="Y31" s="49"/>
      <c r="Z31" s="49"/>
      <c r="AA31" s="49"/>
      <c r="AB31" s="49"/>
      <c r="AC31" s="49"/>
      <c r="AD31" s="49"/>
      <c r="AE31" s="49"/>
      <c r="AF31" s="49"/>
      <c r="AG31" s="49"/>
    </row>
    <row r="32" spans="1:33" x14ac:dyDescent="0.3">
      <c r="A32" s="70"/>
      <c r="B32" s="4"/>
      <c r="C32" s="5"/>
      <c r="D32" s="6"/>
      <c r="E32" s="7"/>
      <c r="F32" s="6"/>
      <c r="G32" s="6"/>
      <c r="H32" s="6"/>
      <c r="I32" s="6"/>
      <c r="J32" s="6"/>
      <c r="K32" s="6"/>
      <c r="L32" s="8"/>
      <c r="M32" s="6"/>
      <c r="N32" s="6"/>
      <c r="O32" s="6"/>
      <c r="P32" s="55"/>
      <c r="Q32" s="55"/>
      <c r="R32" s="55"/>
      <c r="S32" s="55"/>
      <c r="T32" s="4"/>
      <c r="U32" s="8"/>
      <c r="V32" s="49"/>
      <c r="W32" s="49"/>
      <c r="X32" s="49"/>
      <c r="Y32" s="49"/>
      <c r="Z32" s="49"/>
      <c r="AA32" s="49"/>
      <c r="AB32" s="49"/>
      <c r="AC32" s="49"/>
      <c r="AD32" s="49"/>
      <c r="AE32" s="49"/>
      <c r="AF32" s="49"/>
      <c r="AG32" s="49"/>
    </row>
    <row r="33" spans="1:33" x14ac:dyDescent="0.3">
      <c r="A33" s="70"/>
      <c r="B33" s="9"/>
      <c r="C33" s="10"/>
      <c r="D33" s="11"/>
      <c r="E33" s="12"/>
      <c r="F33" s="11"/>
      <c r="G33" s="11"/>
      <c r="H33" s="11"/>
      <c r="I33" s="11"/>
      <c r="J33" s="11"/>
      <c r="K33" s="11"/>
      <c r="L33" s="13"/>
      <c r="M33" s="11"/>
      <c r="N33" s="11"/>
      <c r="O33" s="11"/>
      <c r="P33" s="56"/>
      <c r="Q33" s="56"/>
      <c r="R33" s="56"/>
      <c r="S33" s="56"/>
      <c r="T33" s="9"/>
      <c r="U33" s="13"/>
      <c r="V33" s="49"/>
      <c r="W33" s="49"/>
      <c r="X33" s="49"/>
      <c r="Y33" s="49"/>
      <c r="Z33" s="49"/>
      <c r="AA33" s="49"/>
      <c r="AB33" s="49"/>
      <c r="AC33" s="49"/>
      <c r="AD33" s="49"/>
      <c r="AE33" s="49"/>
      <c r="AF33" s="49"/>
      <c r="AG33" s="49"/>
    </row>
    <row r="34" spans="1:33" x14ac:dyDescent="0.3">
      <c r="A34" s="70"/>
      <c r="B34" s="4"/>
      <c r="C34" s="5"/>
      <c r="D34" s="6"/>
      <c r="E34" s="7"/>
      <c r="F34" s="6"/>
      <c r="G34" s="6"/>
      <c r="H34" s="6"/>
      <c r="I34" s="6"/>
      <c r="J34" s="6"/>
      <c r="K34" s="6"/>
      <c r="L34" s="8"/>
      <c r="M34" s="6"/>
      <c r="N34" s="6"/>
      <c r="O34" s="6"/>
      <c r="P34" s="55"/>
      <c r="Q34" s="55"/>
      <c r="R34" s="55"/>
      <c r="S34" s="55"/>
      <c r="T34" s="4"/>
      <c r="U34" s="8"/>
      <c r="V34" s="49"/>
      <c r="W34" s="49"/>
      <c r="X34" s="49"/>
      <c r="Y34" s="49"/>
      <c r="Z34" s="49"/>
      <c r="AA34" s="49"/>
      <c r="AB34" s="49"/>
      <c r="AC34" s="49"/>
      <c r="AD34" s="49"/>
      <c r="AE34" s="49"/>
      <c r="AF34" s="49"/>
      <c r="AG34" s="49"/>
    </row>
    <row r="35" spans="1:33" x14ac:dyDescent="0.3">
      <c r="A35" s="70"/>
      <c r="B35" s="9"/>
      <c r="C35" s="10"/>
      <c r="D35" s="11"/>
      <c r="E35" s="12"/>
      <c r="F35" s="11"/>
      <c r="G35" s="11"/>
      <c r="H35" s="11"/>
      <c r="I35" s="11"/>
      <c r="J35" s="11"/>
      <c r="K35" s="11"/>
      <c r="L35" s="13"/>
      <c r="M35" s="11"/>
      <c r="N35" s="11"/>
      <c r="O35" s="11"/>
      <c r="P35" s="56"/>
      <c r="Q35" s="56"/>
      <c r="R35" s="56"/>
      <c r="S35" s="56"/>
      <c r="T35" s="9"/>
      <c r="U35" s="13"/>
      <c r="V35" s="49"/>
      <c r="W35" s="49"/>
      <c r="X35" s="49"/>
      <c r="Y35" s="49"/>
      <c r="Z35" s="49"/>
      <c r="AA35" s="49"/>
      <c r="AB35" s="49"/>
      <c r="AC35" s="49"/>
      <c r="AD35" s="49"/>
      <c r="AE35" s="49"/>
      <c r="AF35" s="49"/>
      <c r="AG35" s="49"/>
    </row>
    <row r="36" spans="1:33" x14ac:dyDescent="0.3">
      <c r="A36" s="70"/>
      <c r="B36" s="4"/>
      <c r="C36" s="5"/>
      <c r="D36" s="6"/>
      <c r="E36" s="7"/>
      <c r="F36" s="6"/>
      <c r="G36" s="6"/>
      <c r="H36" s="6"/>
      <c r="I36" s="6"/>
      <c r="J36" s="6"/>
      <c r="K36" s="6"/>
      <c r="L36" s="8"/>
      <c r="M36" s="6"/>
      <c r="N36" s="6"/>
      <c r="O36" s="6"/>
      <c r="P36" s="55"/>
      <c r="Q36" s="55"/>
      <c r="R36" s="55"/>
      <c r="S36" s="55"/>
      <c r="T36" s="4"/>
      <c r="U36" s="8"/>
      <c r="V36" s="49"/>
      <c r="W36" s="49"/>
      <c r="X36" s="49"/>
      <c r="Y36" s="49"/>
      <c r="Z36" s="49"/>
      <c r="AA36" s="49"/>
      <c r="AB36" s="49"/>
      <c r="AC36" s="49"/>
      <c r="AD36" s="49"/>
      <c r="AE36" s="49"/>
      <c r="AF36" s="49"/>
      <c r="AG36" s="49"/>
    </row>
    <row r="37" spans="1:33" x14ac:dyDescent="0.3">
      <c r="A37" s="70"/>
      <c r="B37" s="9"/>
      <c r="C37" s="10"/>
      <c r="D37" s="11"/>
      <c r="E37" s="12"/>
      <c r="F37" s="11"/>
      <c r="G37" s="11"/>
      <c r="H37" s="11"/>
      <c r="I37" s="11"/>
      <c r="J37" s="11"/>
      <c r="K37" s="11"/>
      <c r="L37" s="13"/>
      <c r="M37" s="11"/>
      <c r="N37" s="11"/>
      <c r="O37" s="11"/>
      <c r="P37" s="56"/>
      <c r="Q37" s="56"/>
      <c r="R37" s="56"/>
      <c r="S37" s="56"/>
      <c r="T37" s="9"/>
      <c r="U37" s="13"/>
      <c r="V37" s="49"/>
      <c r="W37" s="49"/>
      <c r="X37" s="49"/>
      <c r="Y37" s="49"/>
      <c r="Z37" s="49"/>
      <c r="AA37" s="49"/>
      <c r="AB37" s="49"/>
      <c r="AC37" s="49"/>
      <c r="AD37" s="49"/>
      <c r="AE37" s="49"/>
      <c r="AF37" s="49"/>
      <c r="AG37" s="49"/>
    </row>
    <row r="38" spans="1:33" x14ac:dyDescent="0.3">
      <c r="A38" s="70"/>
      <c r="B38" s="4"/>
      <c r="C38" s="5"/>
      <c r="D38" s="6"/>
      <c r="E38" s="7"/>
      <c r="F38" s="6"/>
      <c r="G38" s="6"/>
      <c r="H38" s="6"/>
      <c r="I38" s="6"/>
      <c r="J38" s="6"/>
      <c r="K38" s="6"/>
      <c r="L38" s="8"/>
      <c r="M38" s="6"/>
      <c r="N38" s="6"/>
      <c r="O38" s="6"/>
      <c r="P38" s="55"/>
      <c r="Q38" s="55"/>
      <c r="R38" s="55"/>
      <c r="S38" s="55"/>
      <c r="T38" s="4"/>
      <c r="U38" s="8"/>
      <c r="V38" s="49"/>
      <c r="W38" s="49"/>
      <c r="X38" s="49"/>
      <c r="Y38" s="49"/>
      <c r="Z38" s="49"/>
      <c r="AA38" s="49"/>
      <c r="AB38" s="49"/>
      <c r="AC38" s="49"/>
      <c r="AD38" s="49"/>
      <c r="AE38" s="49"/>
      <c r="AF38" s="49"/>
      <c r="AG38" s="49"/>
    </row>
    <row r="39" spans="1:33" x14ac:dyDescent="0.3">
      <c r="A39" s="70"/>
      <c r="B39" s="9"/>
      <c r="C39" s="10"/>
      <c r="D39" s="11"/>
      <c r="E39" s="12"/>
      <c r="F39" s="11"/>
      <c r="G39" s="11"/>
      <c r="H39" s="11"/>
      <c r="I39" s="11"/>
      <c r="J39" s="11"/>
      <c r="K39" s="11"/>
      <c r="L39" s="13"/>
      <c r="M39" s="11"/>
      <c r="N39" s="11"/>
      <c r="O39" s="11"/>
      <c r="P39" s="56"/>
      <c r="Q39" s="56"/>
      <c r="R39" s="56"/>
      <c r="S39" s="56"/>
      <c r="T39" s="9"/>
      <c r="U39" s="13"/>
      <c r="V39" s="49"/>
      <c r="W39" s="49"/>
      <c r="X39" s="49"/>
      <c r="Y39" s="49"/>
      <c r="Z39" s="49"/>
      <c r="AA39" s="49"/>
      <c r="AB39" s="49"/>
      <c r="AC39" s="49"/>
      <c r="AD39" s="49"/>
      <c r="AE39" s="49"/>
      <c r="AF39" s="49"/>
      <c r="AG39" s="49"/>
    </row>
    <row r="40" spans="1:33" x14ac:dyDescent="0.3">
      <c r="A40" s="70"/>
      <c r="B40" s="4"/>
      <c r="C40" s="5"/>
      <c r="D40" s="6"/>
      <c r="E40" s="7"/>
      <c r="F40" s="6"/>
      <c r="G40" s="6"/>
      <c r="H40" s="6"/>
      <c r="I40" s="6"/>
      <c r="J40" s="6"/>
      <c r="K40" s="6"/>
      <c r="L40" s="8"/>
      <c r="M40" s="6"/>
      <c r="N40" s="6"/>
      <c r="O40" s="6"/>
      <c r="P40" s="55"/>
      <c r="Q40" s="55"/>
      <c r="R40" s="55"/>
      <c r="S40" s="55"/>
      <c r="T40" s="4"/>
      <c r="U40" s="8"/>
      <c r="V40" s="49"/>
      <c r="W40" s="49"/>
      <c r="X40" s="49"/>
      <c r="Y40" s="49"/>
      <c r="Z40" s="49"/>
      <c r="AA40" s="49"/>
      <c r="AB40" s="49"/>
      <c r="AC40" s="49"/>
      <c r="AD40" s="49"/>
      <c r="AE40" s="49"/>
      <c r="AF40" s="49"/>
      <c r="AG40" s="49"/>
    </row>
    <row r="41" spans="1:33" x14ac:dyDescent="0.3">
      <c r="A41" s="70"/>
      <c r="B41" s="9"/>
      <c r="C41" s="10"/>
      <c r="D41" s="11"/>
      <c r="E41" s="12"/>
      <c r="F41" s="11"/>
      <c r="G41" s="11"/>
      <c r="H41" s="11"/>
      <c r="I41" s="11"/>
      <c r="J41" s="11"/>
      <c r="K41" s="11"/>
      <c r="L41" s="13"/>
      <c r="M41" s="11"/>
      <c r="N41" s="11"/>
      <c r="O41" s="11"/>
      <c r="P41" s="56"/>
      <c r="Q41" s="56"/>
      <c r="R41" s="56"/>
      <c r="S41" s="56"/>
      <c r="T41" s="9"/>
      <c r="U41" s="13"/>
      <c r="V41" s="49"/>
      <c r="W41" s="49"/>
      <c r="X41" s="49"/>
      <c r="Y41" s="49"/>
      <c r="Z41" s="49"/>
      <c r="AA41" s="49"/>
      <c r="AB41" s="49"/>
      <c r="AC41" s="49"/>
      <c r="AD41" s="49"/>
      <c r="AE41" s="49"/>
      <c r="AF41" s="49"/>
      <c r="AG41" s="49"/>
    </row>
    <row r="42" spans="1:33" x14ac:dyDescent="0.3">
      <c r="A42" s="70"/>
      <c r="B42" s="4"/>
      <c r="C42" s="5"/>
      <c r="D42" s="6"/>
      <c r="E42" s="7"/>
      <c r="F42" s="6"/>
      <c r="G42" s="6"/>
      <c r="H42" s="6"/>
      <c r="I42" s="6"/>
      <c r="J42" s="6"/>
      <c r="K42" s="6"/>
      <c r="L42" s="8"/>
      <c r="M42" s="6"/>
      <c r="N42" s="6"/>
      <c r="O42" s="6"/>
      <c r="P42" s="55"/>
      <c r="Q42" s="55"/>
      <c r="R42" s="55"/>
      <c r="S42" s="55"/>
      <c r="T42" s="4"/>
      <c r="U42" s="8"/>
      <c r="V42" s="49"/>
      <c r="W42" s="49"/>
      <c r="X42" s="49"/>
      <c r="Y42" s="49"/>
      <c r="Z42" s="49"/>
      <c r="AA42" s="49"/>
      <c r="AB42" s="49"/>
      <c r="AC42" s="49"/>
      <c r="AD42" s="49"/>
      <c r="AE42" s="49"/>
      <c r="AF42" s="49"/>
      <c r="AG42" s="49"/>
    </row>
    <row r="43" spans="1:33" x14ac:dyDescent="0.3">
      <c r="A43" s="70"/>
      <c r="B43" s="9"/>
      <c r="C43" s="10"/>
      <c r="D43" s="11"/>
      <c r="E43" s="12"/>
      <c r="F43" s="11"/>
      <c r="G43" s="11"/>
      <c r="H43" s="11"/>
      <c r="I43" s="11"/>
      <c r="J43" s="11"/>
      <c r="K43" s="11"/>
      <c r="L43" s="13"/>
      <c r="M43" s="11"/>
      <c r="N43" s="11"/>
      <c r="O43" s="11"/>
      <c r="P43" s="56"/>
      <c r="Q43" s="56"/>
      <c r="R43" s="56"/>
      <c r="S43" s="56"/>
      <c r="T43" s="9"/>
      <c r="U43" s="13"/>
      <c r="V43" s="49"/>
      <c r="W43" s="49"/>
      <c r="X43" s="49"/>
      <c r="Y43" s="49"/>
      <c r="Z43" s="49"/>
      <c r="AA43" s="49"/>
      <c r="AB43" s="49"/>
      <c r="AC43" s="49"/>
      <c r="AD43" s="49"/>
      <c r="AE43" s="49"/>
      <c r="AF43" s="49"/>
      <c r="AG43" s="49"/>
    </row>
    <row r="44" spans="1:33" x14ac:dyDescent="0.3">
      <c r="A44" s="70"/>
      <c r="B44" s="4"/>
      <c r="C44" s="5"/>
      <c r="D44" s="6"/>
      <c r="E44" s="7"/>
      <c r="F44" s="6"/>
      <c r="G44" s="6"/>
      <c r="H44" s="6"/>
      <c r="I44" s="6"/>
      <c r="J44" s="6"/>
      <c r="K44" s="6"/>
      <c r="L44" s="8"/>
      <c r="M44" s="6"/>
      <c r="N44" s="6"/>
      <c r="O44" s="6"/>
      <c r="P44" s="55"/>
      <c r="Q44" s="55"/>
      <c r="R44" s="55"/>
      <c r="S44" s="55"/>
      <c r="T44" s="4"/>
      <c r="U44" s="8"/>
      <c r="V44" s="49"/>
      <c r="W44" s="49"/>
      <c r="X44" s="49"/>
      <c r="Y44" s="49"/>
      <c r="Z44" s="49"/>
      <c r="AA44" s="49"/>
      <c r="AB44" s="49"/>
      <c r="AC44" s="49"/>
      <c r="AD44" s="49"/>
      <c r="AE44" s="49"/>
      <c r="AF44" s="49"/>
      <c r="AG44" s="49"/>
    </row>
    <row r="45" spans="1:33" x14ac:dyDescent="0.3">
      <c r="A45" s="70"/>
      <c r="B45" s="9"/>
      <c r="C45" s="10"/>
      <c r="D45" s="11"/>
      <c r="E45" s="12"/>
      <c r="F45" s="11"/>
      <c r="G45" s="11"/>
      <c r="H45" s="11"/>
      <c r="I45" s="11"/>
      <c r="J45" s="11"/>
      <c r="K45" s="11"/>
      <c r="L45" s="13"/>
      <c r="M45" s="11"/>
      <c r="N45" s="11"/>
      <c r="O45" s="11"/>
      <c r="P45" s="56"/>
      <c r="Q45" s="56"/>
      <c r="R45" s="56"/>
      <c r="S45" s="56"/>
      <c r="T45" s="9"/>
      <c r="U45" s="13"/>
      <c r="V45" s="49"/>
      <c r="W45" s="49"/>
      <c r="X45" s="49"/>
      <c r="Y45" s="49"/>
      <c r="Z45" s="49"/>
      <c r="AA45" s="49"/>
      <c r="AB45" s="49"/>
      <c r="AC45" s="49"/>
      <c r="AD45" s="49"/>
      <c r="AE45" s="49"/>
      <c r="AF45" s="49"/>
      <c r="AG45" s="49"/>
    </row>
    <row r="46" spans="1:33" x14ac:dyDescent="0.3">
      <c r="A46" s="70"/>
      <c r="B46" s="4"/>
      <c r="C46" s="5"/>
      <c r="D46" s="6"/>
      <c r="E46" s="7"/>
      <c r="F46" s="6"/>
      <c r="G46" s="6"/>
      <c r="H46" s="6"/>
      <c r="I46" s="6"/>
      <c r="J46" s="6"/>
      <c r="K46" s="6"/>
      <c r="L46" s="8"/>
      <c r="M46" s="6"/>
      <c r="N46" s="6"/>
      <c r="O46" s="6"/>
      <c r="P46" s="55"/>
      <c r="Q46" s="55"/>
      <c r="R46" s="55"/>
      <c r="S46" s="55"/>
      <c r="T46" s="4"/>
      <c r="U46" s="8"/>
      <c r="V46" s="49"/>
      <c r="W46" s="49"/>
      <c r="X46" s="49"/>
      <c r="Y46" s="49"/>
      <c r="Z46" s="49"/>
      <c r="AA46" s="49"/>
      <c r="AB46" s="49"/>
      <c r="AC46" s="49"/>
      <c r="AD46" s="49"/>
      <c r="AE46" s="49"/>
      <c r="AF46" s="49"/>
      <c r="AG46" s="49"/>
    </row>
    <row r="47" spans="1:33" x14ac:dyDescent="0.3">
      <c r="A47" s="70"/>
      <c r="B47" s="9"/>
      <c r="C47" s="10"/>
      <c r="D47" s="11"/>
      <c r="E47" s="12"/>
      <c r="F47" s="11"/>
      <c r="G47" s="11"/>
      <c r="H47" s="11"/>
      <c r="I47" s="11"/>
      <c r="J47" s="11"/>
      <c r="K47" s="11"/>
      <c r="L47" s="13"/>
      <c r="M47" s="11"/>
      <c r="N47" s="11"/>
      <c r="O47" s="11"/>
      <c r="P47" s="56"/>
      <c r="Q47" s="56"/>
      <c r="R47" s="56"/>
      <c r="S47" s="56"/>
      <c r="T47" s="9"/>
      <c r="U47" s="13"/>
      <c r="V47" s="49"/>
      <c r="W47" s="49"/>
      <c r="X47" s="49"/>
      <c r="Y47" s="49"/>
      <c r="Z47" s="49"/>
      <c r="AA47" s="49"/>
      <c r="AB47" s="49"/>
      <c r="AC47" s="49"/>
      <c r="AD47" s="49"/>
      <c r="AE47" s="49"/>
      <c r="AF47" s="49"/>
      <c r="AG47" s="49"/>
    </row>
    <row r="48" spans="1:33" x14ac:dyDescent="0.3">
      <c r="A48" s="70"/>
      <c r="B48" s="4"/>
      <c r="C48" s="5"/>
      <c r="D48" s="6"/>
      <c r="E48" s="7"/>
      <c r="F48" s="6"/>
      <c r="G48" s="6"/>
      <c r="H48" s="6"/>
      <c r="I48" s="6"/>
      <c r="J48" s="6"/>
      <c r="K48" s="6"/>
      <c r="L48" s="8"/>
      <c r="M48" s="6"/>
      <c r="N48" s="6"/>
      <c r="O48" s="6"/>
      <c r="P48" s="55"/>
      <c r="Q48" s="55"/>
      <c r="R48" s="55"/>
      <c r="S48" s="55"/>
      <c r="T48" s="4"/>
      <c r="U48" s="8"/>
      <c r="V48" s="49"/>
      <c r="W48" s="49"/>
      <c r="X48" s="49"/>
      <c r="Y48" s="49"/>
      <c r="Z48" s="49"/>
      <c r="AA48" s="49"/>
      <c r="AB48" s="49"/>
      <c r="AC48" s="49"/>
      <c r="AD48" s="49"/>
      <c r="AE48" s="49"/>
      <c r="AF48" s="49"/>
      <c r="AG48" s="49"/>
    </row>
    <row r="49" spans="1:33" x14ac:dyDescent="0.3">
      <c r="A49" s="70"/>
      <c r="B49" s="9"/>
      <c r="C49" s="10"/>
      <c r="D49" s="11"/>
      <c r="E49" s="12"/>
      <c r="F49" s="11"/>
      <c r="G49" s="11"/>
      <c r="H49" s="11"/>
      <c r="I49" s="11"/>
      <c r="J49" s="11"/>
      <c r="K49" s="11"/>
      <c r="L49" s="13"/>
      <c r="M49" s="11"/>
      <c r="N49" s="11"/>
      <c r="O49" s="11"/>
      <c r="P49" s="56"/>
      <c r="Q49" s="56"/>
      <c r="R49" s="56"/>
      <c r="S49" s="56"/>
      <c r="T49" s="9"/>
      <c r="U49" s="13"/>
      <c r="V49" s="49"/>
      <c r="W49" s="49"/>
      <c r="X49" s="49"/>
      <c r="Y49" s="49"/>
      <c r="Z49" s="49"/>
      <c r="AA49" s="49"/>
      <c r="AB49" s="49"/>
      <c r="AC49" s="49"/>
      <c r="AD49" s="49"/>
      <c r="AE49" s="49"/>
      <c r="AF49" s="49"/>
      <c r="AG49" s="49"/>
    </row>
    <row r="50" spans="1:33" x14ac:dyDescent="0.3">
      <c r="A50" s="70"/>
      <c r="B50" s="4"/>
      <c r="C50" s="5"/>
      <c r="D50" s="6"/>
      <c r="E50" s="7"/>
      <c r="F50" s="6"/>
      <c r="G50" s="6"/>
      <c r="H50" s="6"/>
      <c r="I50" s="6"/>
      <c r="J50" s="6"/>
      <c r="K50" s="6"/>
      <c r="L50" s="8"/>
      <c r="M50" s="6"/>
      <c r="N50" s="6"/>
      <c r="O50" s="6"/>
      <c r="P50" s="55"/>
      <c r="Q50" s="55"/>
      <c r="R50" s="55"/>
      <c r="S50" s="55"/>
      <c r="T50" s="4"/>
      <c r="U50" s="8"/>
      <c r="V50" s="49"/>
      <c r="W50" s="49"/>
      <c r="X50" s="49"/>
      <c r="Y50" s="49"/>
      <c r="Z50" s="49"/>
      <c r="AA50" s="49"/>
      <c r="AB50" s="49"/>
      <c r="AC50" s="49"/>
      <c r="AD50" s="49"/>
      <c r="AE50" s="49"/>
      <c r="AF50" s="49"/>
      <c r="AG50" s="49"/>
    </row>
    <row r="51" spans="1:33" x14ac:dyDescent="0.3">
      <c r="A51" s="70"/>
      <c r="B51" s="9"/>
      <c r="C51" s="10"/>
      <c r="D51" s="11"/>
      <c r="E51" s="12"/>
      <c r="F51" s="11"/>
      <c r="G51" s="11"/>
      <c r="H51" s="11"/>
      <c r="I51" s="11"/>
      <c r="J51" s="11"/>
      <c r="K51" s="11"/>
      <c r="L51" s="13"/>
      <c r="M51" s="11"/>
      <c r="N51" s="11"/>
      <c r="O51" s="11"/>
      <c r="P51" s="56"/>
      <c r="Q51" s="56"/>
      <c r="R51" s="56"/>
      <c r="S51" s="56"/>
      <c r="T51" s="9"/>
      <c r="U51" s="13"/>
      <c r="V51" s="49"/>
      <c r="W51" s="49"/>
      <c r="X51" s="49"/>
      <c r="Y51" s="49"/>
      <c r="Z51" s="49"/>
      <c r="AA51" s="49"/>
      <c r="AB51" s="49"/>
      <c r="AC51" s="49"/>
      <c r="AD51" s="49"/>
      <c r="AE51" s="49"/>
      <c r="AF51" s="49"/>
      <c r="AG51" s="49"/>
    </row>
  </sheetData>
  <phoneticPr fontId="9" type="noConversion"/>
  <pageMargins left="0.7" right="0.7" top="0.75" bottom="0.75" header="0.3" footer="0.3"/>
  <pageSetup orientation="portrait" horizontalDpi="0" verticalDpi="0"/>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BAE2-123F-3B4C-AFE9-02D7ACC2B73C}">
  <sheetPr>
    <tabColor theme="1"/>
  </sheetPr>
  <dimension ref="A2:CM1048576"/>
  <sheetViews>
    <sheetView showGridLines="0" showRowColHeaders="0" topLeftCell="AD1" zoomScale="30" zoomScaleNormal="100" workbookViewId="0">
      <selection activeCell="Y36" sqref="Y36"/>
    </sheetView>
  </sheetViews>
  <sheetFormatPr defaultColWidth="10.796875" defaultRowHeight="17.399999999999999" x14ac:dyDescent="0.3"/>
  <cols>
    <col min="1" max="1" width="10.796875" style="3"/>
    <col min="2" max="2" width="12.796875" style="3" bestFit="1" customWidth="1"/>
    <col min="3" max="3" width="10.796875" style="3"/>
    <col min="4" max="4" width="20.3984375" style="3" bestFit="1" customWidth="1"/>
    <col min="5" max="5" width="35.796875" style="3" bestFit="1" customWidth="1"/>
    <col min="6" max="10" width="10.796875" style="3"/>
    <col min="11" max="11" width="20.3984375" style="3" bestFit="1" customWidth="1"/>
    <col min="12" max="12" width="25.3984375" style="3" bestFit="1" customWidth="1"/>
    <col min="13" max="15" width="10.796875" style="3"/>
    <col min="16" max="16" width="10.796875" style="21"/>
    <col min="17" max="18" width="10.796875" style="3"/>
    <col min="19" max="19" width="20.3984375" style="3" bestFit="1" customWidth="1"/>
    <col min="20" max="21" width="28.796875" style="3" bestFit="1" customWidth="1"/>
    <col min="22" max="23" width="10.796875" style="3"/>
    <col min="24" max="24" width="20.3984375" style="3" bestFit="1" customWidth="1"/>
    <col min="25" max="25" width="18.3984375" style="3" bestFit="1" customWidth="1"/>
    <col min="26" max="27" width="10.796875" style="3"/>
    <col min="28" max="28" width="26.796875" style="3" bestFit="1" customWidth="1"/>
    <col min="29" max="29" width="18" style="3" bestFit="1" customWidth="1"/>
    <col min="30" max="30" width="25.3984375" style="3" bestFit="1" customWidth="1"/>
    <col min="31" max="31" width="10.796875" style="3"/>
    <col min="32" max="32" width="12" style="3" bestFit="1" customWidth="1"/>
    <col min="33" max="35" width="10.796875" style="3"/>
    <col min="36" max="36" width="23.3984375" style="3" bestFit="1" customWidth="1"/>
    <col min="37" max="37" width="10.796875" style="3"/>
    <col min="38" max="38" width="12" style="3" bestFit="1" customWidth="1"/>
    <col min="39" max="41" width="10.796875" style="3"/>
    <col min="42" max="42" width="20.3984375" style="3" bestFit="1" customWidth="1"/>
    <col min="43" max="43" width="26.796875" style="3" bestFit="1" customWidth="1"/>
    <col min="44" max="45" width="10.796875" style="3"/>
    <col min="46" max="46" width="25.796875" style="3" bestFit="1" customWidth="1"/>
    <col min="47" max="47" width="14" style="3" customWidth="1"/>
    <col min="48" max="48" width="20.3984375" style="3" bestFit="1" customWidth="1"/>
    <col min="49" max="49" width="32.3984375" style="3" bestFit="1" customWidth="1"/>
    <col min="50" max="50" width="10.796875" style="3"/>
    <col min="51" max="51" width="11.19921875" style="3" bestFit="1" customWidth="1"/>
    <col min="52" max="54" width="10.796875" style="3"/>
    <col min="55" max="55" width="20.3984375" style="3" bestFit="1" customWidth="1"/>
    <col min="56" max="56" width="18.796875" style="3" bestFit="1" customWidth="1"/>
    <col min="57" max="57" width="20.09765625" style="3" bestFit="1" customWidth="1"/>
    <col min="58" max="59" width="10.796875" style="3"/>
    <col min="60" max="60" width="28.796875" style="3" bestFit="1" customWidth="1"/>
    <col min="61" max="61" width="25.09765625" style="3" bestFit="1" customWidth="1"/>
    <col min="62" max="62" width="8.19921875" style="3" customWidth="1"/>
    <col min="63" max="63" width="15.5" style="3" bestFit="1" customWidth="1"/>
    <col min="64" max="64" width="14.796875" style="3" bestFit="1" customWidth="1"/>
    <col min="65" max="66" width="12.19921875" style="3" customWidth="1"/>
    <col min="67" max="67" width="28.796875" style="3" bestFit="1" customWidth="1"/>
    <col min="68" max="68" width="25.09765625" style="3" bestFit="1" customWidth="1"/>
    <col min="69" max="69" width="7.796875" style="3" customWidth="1"/>
    <col min="70" max="70" width="15.796875" style="3" bestFit="1" customWidth="1"/>
    <col min="71" max="71" width="15.19921875" style="3" bestFit="1" customWidth="1"/>
    <col min="72" max="73" width="10.796875" style="3"/>
    <col min="74" max="74" width="20.3984375" style="3" bestFit="1" customWidth="1"/>
    <col min="75" max="75" width="28.796875" style="3" bestFit="1" customWidth="1"/>
    <col min="76" max="77" width="10.796875" style="3"/>
    <col min="78" max="78" width="20.3984375" style="3" bestFit="1" customWidth="1"/>
    <col min="79" max="79" width="28.796875" style="3" bestFit="1" customWidth="1"/>
    <col min="80" max="81" width="10.796875" style="3"/>
    <col min="82" max="82" width="20.3984375" style="3" bestFit="1" customWidth="1"/>
    <col min="83" max="84" width="11" style="3" bestFit="1" customWidth="1"/>
    <col min="85" max="85" width="25.5" style="38" bestFit="1" customWidth="1"/>
    <col min="86" max="86" width="11" style="38" bestFit="1" customWidth="1"/>
    <col min="87" max="87" width="8.796875" style="38" bestFit="1" customWidth="1"/>
    <col min="88" max="89" width="10.19921875" style="38" bestFit="1" customWidth="1"/>
    <col min="90" max="90" width="15.296875" style="3" customWidth="1"/>
    <col min="91" max="16384" width="10.796875" style="3"/>
  </cols>
  <sheetData>
    <row r="2" spans="2:91" s="42" customFormat="1" x14ac:dyDescent="0.3">
      <c r="B2" s="42" t="s">
        <v>56</v>
      </c>
      <c r="D2" s="42" t="s">
        <v>19</v>
      </c>
      <c r="J2" s="45"/>
      <c r="K2" s="42" t="s">
        <v>9</v>
      </c>
      <c r="P2" s="43"/>
      <c r="R2" s="45"/>
      <c r="S2" s="42" t="s">
        <v>63</v>
      </c>
      <c r="W2" s="45"/>
      <c r="X2" s="42" t="s">
        <v>64</v>
      </c>
      <c r="AA2" s="45"/>
      <c r="AB2" s="42" t="s">
        <v>66</v>
      </c>
      <c r="AD2" s="42" t="s">
        <v>68</v>
      </c>
      <c r="AI2" s="45"/>
      <c r="AJ2" s="42" t="s">
        <v>70</v>
      </c>
      <c r="AO2" s="45"/>
      <c r="AP2" s="42" t="s">
        <v>75</v>
      </c>
      <c r="AS2" s="45"/>
      <c r="AT2" s="42" t="s">
        <v>76</v>
      </c>
      <c r="AV2" s="42" t="s">
        <v>78</v>
      </c>
      <c r="BB2" s="45"/>
      <c r="BC2" s="42" t="s">
        <v>80</v>
      </c>
      <c r="BG2" s="45"/>
      <c r="BH2" s="42" t="s">
        <v>83</v>
      </c>
      <c r="BN2" s="45"/>
      <c r="BO2" s="42" t="s">
        <v>83</v>
      </c>
      <c r="BU2" s="45"/>
      <c r="BV2" s="42" t="s">
        <v>88</v>
      </c>
      <c r="BY2" s="45"/>
      <c r="BZ2" s="42" t="s">
        <v>89</v>
      </c>
      <c r="CC2" s="45"/>
      <c r="CD2" s="42" t="s">
        <v>91</v>
      </c>
      <c r="CH2" s="44"/>
      <c r="CI2" s="44"/>
      <c r="CJ2" s="44"/>
      <c r="CK2" s="44"/>
      <c r="CM2" s="45"/>
    </row>
    <row r="3" spans="2:91" x14ac:dyDescent="0.3">
      <c r="J3" s="46"/>
      <c r="R3" s="46"/>
      <c r="W3" s="46"/>
      <c r="AA3" s="46"/>
      <c r="AI3" s="46"/>
      <c r="AO3" s="46"/>
      <c r="AS3" s="46"/>
      <c r="BB3" s="46"/>
      <c r="BG3" s="46"/>
      <c r="BN3" s="46"/>
      <c r="BU3" s="46"/>
      <c r="BY3" s="46"/>
      <c r="CC3" s="46"/>
      <c r="CG3" s="39"/>
      <c r="CH3" s="39"/>
      <c r="CI3" s="39"/>
      <c r="CJ3" s="39"/>
      <c r="CK3" s="39"/>
      <c r="CM3" s="46"/>
    </row>
    <row r="4" spans="2:91" ht="18" x14ac:dyDescent="0.35">
      <c r="B4" s="60" t="s">
        <v>55</v>
      </c>
      <c r="D4" s="60" t="s">
        <v>57</v>
      </c>
      <c r="E4" s="60" t="s">
        <v>59</v>
      </c>
      <c r="F4"/>
      <c r="J4" s="46"/>
      <c r="K4" s="60" t="s">
        <v>57</v>
      </c>
      <c r="L4" s="60" t="s">
        <v>60</v>
      </c>
      <c r="R4" s="46"/>
      <c r="S4" s="60" t="s">
        <v>57</v>
      </c>
      <c r="T4" s="60" t="s">
        <v>61</v>
      </c>
      <c r="U4" s="60" t="s">
        <v>62</v>
      </c>
      <c r="W4" s="46"/>
      <c r="X4" s="60" t="s">
        <v>57</v>
      </c>
      <c r="Y4" s="60" t="s">
        <v>65</v>
      </c>
      <c r="AA4" s="46"/>
      <c r="AB4" s="60" t="s">
        <v>67</v>
      </c>
      <c r="AC4"/>
      <c r="AD4" s="60" t="s">
        <v>69</v>
      </c>
      <c r="AE4"/>
      <c r="AF4" s="29"/>
      <c r="AG4" s="29"/>
      <c r="AI4" s="46"/>
      <c r="AJ4" s="60" t="s">
        <v>71</v>
      </c>
      <c r="AK4"/>
      <c r="AL4" s="29"/>
      <c r="AO4" s="46"/>
      <c r="AP4" s="60" t="s">
        <v>57</v>
      </c>
      <c r="AQ4" s="60" t="s">
        <v>67</v>
      </c>
      <c r="AS4" s="46"/>
      <c r="AT4" s="60" t="s">
        <v>77</v>
      </c>
      <c r="AU4"/>
      <c r="AV4" s="60" t="s">
        <v>57</v>
      </c>
      <c r="AW4" s="60" t="s">
        <v>79</v>
      </c>
      <c r="AX4"/>
      <c r="BB4" s="46"/>
      <c r="BC4" s="60" t="s">
        <v>57</v>
      </c>
      <c r="BD4" s="60" t="s">
        <v>81</v>
      </c>
      <c r="BE4" s="60" t="s">
        <v>82</v>
      </c>
      <c r="BG4" s="46"/>
      <c r="BH4" s="60" t="s">
        <v>61</v>
      </c>
      <c r="BI4" s="60" t="s">
        <v>84</v>
      </c>
      <c r="BJ4"/>
      <c r="BK4" s="32" t="s">
        <v>85</v>
      </c>
      <c r="BL4" s="33" t="s">
        <v>16</v>
      </c>
      <c r="BN4" s="46"/>
      <c r="BO4" s="60" t="s">
        <v>62</v>
      </c>
      <c r="BP4" s="60" t="s">
        <v>86</v>
      </c>
      <c r="BQ4"/>
      <c r="BR4" s="32" t="s">
        <v>87</v>
      </c>
      <c r="BS4" s="33" t="s">
        <v>17</v>
      </c>
      <c r="BU4" s="46"/>
      <c r="BV4" s="60" t="s">
        <v>57</v>
      </c>
      <c r="BW4" s="60" t="s">
        <v>61</v>
      </c>
      <c r="BY4" s="46"/>
      <c r="BZ4" s="60" t="s">
        <v>57</v>
      </c>
      <c r="CA4" s="60" t="s">
        <v>62</v>
      </c>
      <c r="CC4" s="46"/>
      <c r="CD4" s="68" t="s">
        <v>57</v>
      </c>
      <c r="CE4"/>
      <c r="CF4"/>
      <c r="CG4" s="51" t="s">
        <v>1</v>
      </c>
      <c r="CH4" s="51" t="s">
        <v>5</v>
      </c>
      <c r="CI4" s="52" t="s">
        <v>90</v>
      </c>
      <c r="CJ4" s="52" t="s">
        <v>11</v>
      </c>
      <c r="CK4" s="52" t="s">
        <v>12</v>
      </c>
      <c r="CM4" s="46"/>
    </row>
    <row r="5" spans="2:91" ht="18" x14ac:dyDescent="0.35">
      <c r="B5" s="59">
        <v>1</v>
      </c>
      <c r="D5" s="63" t="s">
        <v>26</v>
      </c>
      <c r="E5" s="59">
        <v>1</v>
      </c>
      <c r="F5"/>
      <c r="J5" s="46"/>
      <c r="K5" s="63" t="s">
        <v>52</v>
      </c>
      <c r="L5" s="59">
        <v>1</v>
      </c>
      <c r="O5" s="16" t="s">
        <v>52</v>
      </c>
      <c r="P5" s="22">
        <f>IFERROR(VLOOKUP(O5,$K$4:$L$8,2,0),"")</f>
        <v>1</v>
      </c>
      <c r="R5" s="46"/>
      <c r="S5" s="63" t="s">
        <v>52</v>
      </c>
      <c r="T5" s="64">
        <v>400</v>
      </c>
      <c r="U5" s="64">
        <v>400</v>
      </c>
      <c r="W5" s="46"/>
      <c r="X5" s="63" t="s">
        <v>25</v>
      </c>
      <c r="Y5" s="59">
        <v>1</v>
      </c>
      <c r="AA5" s="46"/>
      <c r="AB5" s="61">
        <v>1600</v>
      </c>
      <c r="AC5"/>
      <c r="AD5" s="61">
        <v>800</v>
      </c>
      <c r="AE5"/>
      <c r="AF5" s="25" t="s">
        <v>72</v>
      </c>
      <c r="AG5" s="26">
        <f>GETPIVOTDATA("Total Salaries",$AD$4)</f>
        <v>800</v>
      </c>
      <c r="AI5" s="46"/>
      <c r="AJ5" s="61">
        <v>800</v>
      </c>
      <c r="AK5"/>
      <c r="AL5" s="25" t="s">
        <v>73</v>
      </c>
      <c r="AM5" s="26">
        <f>GETPIVOTDATA("Total Wages",$AJ$4)</f>
        <v>800</v>
      </c>
      <c r="AO5" s="46"/>
      <c r="AP5" s="63" t="s">
        <v>20</v>
      </c>
      <c r="AQ5" s="62">
        <v>3200</v>
      </c>
      <c r="AS5" s="46"/>
      <c r="AT5" s="62">
        <v>25</v>
      </c>
      <c r="AU5"/>
      <c r="AV5" s="63" t="s">
        <v>34</v>
      </c>
      <c r="AW5" s="62">
        <v>1</v>
      </c>
      <c r="AX5"/>
      <c r="AY5" s="16" t="s">
        <v>34</v>
      </c>
      <c r="AZ5" s="17">
        <f>IFERROR(VLOOKUP(AY5,$AV$5:$AW$6,2,0),"-")</f>
        <v>1</v>
      </c>
      <c r="BB5" s="46"/>
      <c r="BC5" s="63" t="s">
        <v>20</v>
      </c>
      <c r="BD5" s="62">
        <v>2</v>
      </c>
      <c r="BE5" s="66"/>
      <c r="BG5" s="46"/>
      <c r="BH5" s="62">
        <v>400</v>
      </c>
      <c r="BI5" s="62">
        <v>400</v>
      </c>
      <c r="BJ5"/>
      <c r="BK5" s="57">
        <f>GETPIVOTDATA("Sum of Driver wage/trip",$BH$4)</f>
        <v>400</v>
      </c>
      <c r="BL5" s="57">
        <f>GETPIVOTDATA("Sum of Driver Salary",$BH$4)</f>
        <v>400</v>
      </c>
      <c r="BN5" s="46"/>
      <c r="BO5" s="62">
        <v>400</v>
      </c>
      <c r="BP5" s="62">
        <v>400</v>
      </c>
      <c r="BQ5"/>
      <c r="BR5" s="57">
        <f>GETPIVOTDATA("Sum of Buddy wage/trip",$BO$4)</f>
        <v>400</v>
      </c>
      <c r="BS5" s="57">
        <f>GETPIVOTDATA("Sum of Buddy Salary",$BO$4)</f>
        <v>400</v>
      </c>
      <c r="BU5" s="46"/>
      <c r="BV5" s="63" t="s">
        <v>20</v>
      </c>
      <c r="BW5" s="62">
        <v>800</v>
      </c>
      <c r="BY5" s="46"/>
      <c r="BZ5" s="63" t="s">
        <v>20</v>
      </c>
      <c r="CA5" s="62">
        <v>800</v>
      </c>
      <c r="CC5" s="46"/>
      <c r="CD5" s="67">
        <v>23</v>
      </c>
      <c r="CE5"/>
      <c r="CF5"/>
      <c r="CG5" s="40">
        <f>IFERROR(VLOOKUP(Pivottables!CD5,Table1[],2,FALSE),"")</f>
        <v>44835</v>
      </c>
      <c r="CH5" s="41" t="str">
        <f>IFERROR(VLOOKUP(Pivottables!CD5,Table1[],6,FALSE),"")</f>
        <v>Antoni Koy</v>
      </c>
      <c r="CI5" s="41" t="str">
        <f>IFERROR(VLOOKUP(Pivottables!CD5,Table1[],8,FALSE),"")</f>
        <v>72-0466</v>
      </c>
      <c r="CJ5" s="41" t="str">
        <f>IFERROR(VLOOKUP(Pivottables!CD5,Table1[],12,FALSE),"")</f>
        <v>Xunthai</v>
      </c>
      <c r="CK5" s="41" t="str">
        <f>IFERROR(VLOOKUP(Pivottables!CD5,Table1[],13,FALSE),"")</f>
        <v>Gidec</v>
      </c>
      <c r="CM5" s="46"/>
    </row>
    <row r="6" spans="2:91" ht="18" x14ac:dyDescent="0.35">
      <c r="D6" s="63" t="s">
        <v>58</v>
      </c>
      <c r="E6" s="59">
        <v>1</v>
      </c>
      <c r="F6"/>
      <c r="G6" s="14" t="s">
        <v>44</v>
      </c>
      <c r="H6" s="15" t="str">
        <f>IFERROR(VLOOKUP(G6,D4:E7,2,0),"")</f>
        <v/>
      </c>
      <c r="J6" s="46"/>
      <c r="K6" s="63" t="s">
        <v>58</v>
      </c>
      <c r="L6" s="59">
        <v>1</v>
      </c>
      <c r="O6" s="18" t="s">
        <v>53</v>
      </c>
      <c r="P6" s="23" t="str">
        <f t="shared" ref="P6:P7" si="0">IFERROR(VLOOKUP(O6,$K$4:$L$8,2,0),"")</f>
        <v/>
      </c>
      <c r="R6" s="46"/>
      <c r="S6" s="63" t="s">
        <v>58</v>
      </c>
      <c r="T6" s="59">
        <v>400</v>
      </c>
      <c r="U6" s="59">
        <v>400</v>
      </c>
      <c r="W6" s="46"/>
      <c r="X6" s="63" t="s">
        <v>58</v>
      </c>
      <c r="Y6" s="59">
        <v>1</v>
      </c>
      <c r="AA6" s="46"/>
      <c r="AB6"/>
      <c r="AC6"/>
      <c r="AD6"/>
      <c r="AE6"/>
      <c r="AF6" s="27" t="s">
        <v>73</v>
      </c>
      <c r="AG6" s="28">
        <f>GETPIVOTDATA("Total Wages",$AJ$4)</f>
        <v>800</v>
      </c>
      <c r="AI6" s="46"/>
      <c r="AJ6"/>
      <c r="AK6"/>
      <c r="AL6" s="27" t="s">
        <v>72</v>
      </c>
      <c r="AM6" s="28">
        <f>GETPIVOTDATA("Total Salaries",$AD$4)</f>
        <v>800</v>
      </c>
      <c r="AO6" s="46"/>
      <c r="AP6" s="63" t="s">
        <v>31</v>
      </c>
      <c r="AQ6" s="62">
        <v>3500</v>
      </c>
      <c r="AS6" s="46"/>
      <c r="AT6"/>
      <c r="AU6"/>
      <c r="AV6"/>
      <c r="AW6"/>
      <c r="AX6"/>
      <c r="AY6" s="19" t="s">
        <v>22</v>
      </c>
      <c r="AZ6" s="20" t="str">
        <f>IFERROR(VLOOKUP(AY6,$AV$5:$AW$6,2,0),"-")</f>
        <v>-</v>
      </c>
      <c r="BB6" s="46"/>
      <c r="BC6" s="63" t="s">
        <v>31</v>
      </c>
      <c r="BD6" s="62">
        <v>3</v>
      </c>
      <c r="BE6" s="66">
        <v>0.5</v>
      </c>
      <c r="BG6" s="46"/>
      <c r="BH6"/>
      <c r="BI6"/>
      <c r="BJ6"/>
      <c r="BN6" s="46"/>
      <c r="BU6" s="46"/>
      <c r="BV6" s="63" t="s">
        <v>31</v>
      </c>
      <c r="BW6" s="62">
        <v>1800</v>
      </c>
      <c r="BY6" s="46"/>
      <c r="BZ6" s="63" t="s">
        <v>31</v>
      </c>
      <c r="CA6" s="62">
        <v>300</v>
      </c>
      <c r="CC6" s="46"/>
      <c r="CD6" s="67">
        <v>21</v>
      </c>
      <c r="CE6"/>
      <c r="CF6"/>
      <c r="CG6" s="40">
        <f>IFERROR(VLOOKUP(Pivottables!CD6,Table1[],2,FALSE),"")</f>
        <v>44774</v>
      </c>
      <c r="CH6" s="41" t="str">
        <f>IFERROR(VLOOKUP(Pivottables!CD6,Table1[],6,FALSE),"")</f>
        <v>Antoni Koy</v>
      </c>
      <c r="CI6" s="41" t="str">
        <f>IFERROR(VLOOKUP(Pivottables!CD6,Table1[],8,FALSE),"")</f>
        <v>72-0466</v>
      </c>
      <c r="CJ6" s="41" t="str">
        <f>IFERROR(VLOOKUP(Pivottables!CD6,Table1[],12,FALSE),"")</f>
        <v>Safeskin</v>
      </c>
      <c r="CK6" s="41" t="str">
        <f>IFERROR(VLOOKUP(Pivottables!CD6,Table1[],13,FALSE),"")</f>
        <v>Mina</v>
      </c>
      <c r="CM6" s="46"/>
    </row>
    <row r="7" spans="2:91" ht="18" x14ac:dyDescent="0.35">
      <c r="D7"/>
      <c r="E7"/>
      <c r="F7"/>
      <c r="J7" s="46"/>
      <c r="K7"/>
      <c r="L7"/>
      <c r="O7" s="19" t="s">
        <v>54</v>
      </c>
      <c r="P7" s="24" t="str">
        <f t="shared" si="0"/>
        <v/>
      </c>
      <c r="R7" s="46"/>
      <c r="S7"/>
      <c r="T7"/>
      <c r="U7"/>
      <c r="W7" s="46"/>
      <c r="X7"/>
      <c r="Y7"/>
      <c r="AA7" s="46"/>
      <c r="AB7"/>
      <c r="AC7"/>
      <c r="AD7"/>
      <c r="AE7"/>
      <c r="AF7" s="29"/>
      <c r="AG7" s="29"/>
      <c r="AI7" s="46"/>
      <c r="AJ7"/>
      <c r="AK7"/>
      <c r="AL7" s="29"/>
      <c r="AO7" s="46"/>
      <c r="AP7" s="63" t="s">
        <v>36</v>
      </c>
      <c r="AQ7" s="62">
        <v>1400</v>
      </c>
      <c r="AS7" s="46"/>
      <c r="AT7"/>
      <c r="AU7"/>
      <c r="AV7"/>
      <c r="AW7"/>
      <c r="AX7"/>
      <c r="BB7" s="46"/>
      <c r="BC7" s="63" t="s">
        <v>36</v>
      </c>
      <c r="BD7" s="62">
        <v>1</v>
      </c>
      <c r="BE7" s="66">
        <v>-0.66666666666666663</v>
      </c>
      <c r="BG7" s="46"/>
      <c r="BH7"/>
      <c r="BI7"/>
      <c r="BJ7"/>
      <c r="BN7" s="46"/>
      <c r="BU7" s="46"/>
      <c r="BV7" s="63" t="s">
        <v>36</v>
      </c>
      <c r="BW7" s="62">
        <v>600</v>
      </c>
      <c r="BY7" s="46"/>
      <c r="BZ7" s="63" t="s">
        <v>36</v>
      </c>
      <c r="CA7" s="62">
        <v>100</v>
      </c>
      <c r="CC7" s="46"/>
      <c r="CD7" s="67">
        <v>19</v>
      </c>
      <c r="CE7"/>
      <c r="CF7"/>
      <c r="CG7" s="40">
        <f>IFERROR(VLOOKUP(Pivottables!CD7,Table1[],2,FALSE),"")</f>
        <v>44743</v>
      </c>
      <c r="CH7" s="41" t="str">
        <f>IFERROR(VLOOKUP(Pivottables!CD7,Table1[],6,FALSE),"")</f>
        <v>Antoni Koy</v>
      </c>
      <c r="CI7" s="41" t="str">
        <f>IFERROR(VLOOKUP(Pivottables!CD7,Table1[],8,FALSE),"")</f>
        <v>72-0466</v>
      </c>
      <c r="CJ7" s="41" t="str">
        <f>IFERROR(VLOOKUP(Pivottables!CD7,Table1[],12,FALSE),"")</f>
        <v>Giza</v>
      </c>
      <c r="CK7" s="41" t="str">
        <f>IFERROR(VLOOKUP(Pivottables!CD7,Table1[],13,FALSE),"")</f>
        <v>X1 Port</v>
      </c>
      <c r="CM7" s="46"/>
    </row>
    <row r="8" spans="2:91" ht="18" x14ac:dyDescent="0.35">
      <c r="D8"/>
      <c r="E8"/>
      <c r="F8"/>
      <c r="J8" s="46"/>
      <c r="K8"/>
      <c r="L8"/>
      <c r="R8" s="46"/>
      <c r="S8"/>
      <c r="T8"/>
      <c r="U8"/>
      <c r="W8" s="46"/>
      <c r="X8"/>
      <c r="Y8"/>
      <c r="AA8" s="46"/>
      <c r="AB8"/>
      <c r="AC8"/>
      <c r="AD8"/>
      <c r="AE8"/>
      <c r="AF8" s="30" t="s">
        <v>74</v>
      </c>
      <c r="AG8" s="31">
        <f>AG5/GETPIVOTDATA("Total Expenses",$AB$4)</f>
        <v>0.5</v>
      </c>
      <c r="AI8" s="46"/>
      <c r="AJ8"/>
      <c r="AK8"/>
      <c r="AL8" s="30" t="s">
        <v>74</v>
      </c>
      <c r="AM8" s="31">
        <f>AM5/GETPIVOTDATA("Total Expenses",$AB$4)</f>
        <v>0.5</v>
      </c>
      <c r="AO8" s="46"/>
      <c r="AP8" s="63" t="s">
        <v>41</v>
      </c>
      <c r="AQ8" s="62">
        <v>2200</v>
      </c>
      <c r="AS8" s="46"/>
      <c r="AT8"/>
      <c r="AU8"/>
      <c r="AV8"/>
      <c r="AW8"/>
      <c r="AX8"/>
      <c r="BB8" s="46"/>
      <c r="BC8" s="63" t="s">
        <v>41</v>
      </c>
      <c r="BD8" s="62">
        <v>2</v>
      </c>
      <c r="BE8" s="66">
        <v>1</v>
      </c>
      <c r="BG8" s="46"/>
      <c r="BH8"/>
      <c r="BI8"/>
      <c r="BJ8"/>
      <c r="BN8" s="46"/>
      <c r="BU8" s="46"/>
      <c r="BV8" s="63" t="s">
        <v>41</v>
      </c>
      <c r="BW8" s="62">
        <v>800</v>
      </c>
      <c r="BY8" s="46"/>
      <c r="BZ8" s="63" t="s">
        <v>41</v>
      </c>
      <c r="CA8" s="62">
        <v>300</v>
      </c>
      <c r="CC8" s="46"/>
      <c r="CD8" s="67">
        <v>17</v>
      </c>
      <c r="CE8"/>
      <c r="CF8"/>
      <c r="CG8" s="40">
        <f>IFERROR(VLOOKUP(Pivottables!CD8,Table1[],2,FALSE),"")</f>
        <v>44621</v>
      </c>
      <c r="CH8" s="41" t="str">
        <f>IFERROR(VLOOKUP(Pivottables!CD8,Table1[],6,FALSE),"")</f>
        <v>Antoni Koy</v>
      </c>
      <c r="CI8" s="41" t="str">
        <f>IFERROR(VLOOKUP(Pivottables!CD8,Table1[],8,FALSE),"")</f>
        <v>72-0466</v>
      </c>
      <c r="CJ8" s="41" t="str">
        <f>IFERROR(VLOOKUP(Pivottables!CD8,Table1[],12,FALSE),"")</f>
        <v>Top glove</v>
      </c>
      <c r="CK8" s="41" t="str">
        <f>IFERROR(VLOOKUP(Pivottables!CD8,Table1[],13,FALSE),"")</f>
        <v>X1 Port</v>
      </c>
      <c r="CM8" s="46"/>
    </row>
    <row r="9" spans="2:91" ht="18" x14ac:dyDescent="0.35">
      <c r="D9"/>
      <c r="E9"/>
      <c r="F9"/>
      <c r="J9" s="46"/>
      <c r="K9"/>
      <c r="L9"/>
      <c r="R9" s="46"/>
      <c r="S9"/>
      <c r="T9"/>
      <c r="W9" s="46"/>
      <c r="X9"/>
      <c r="Y9"/>
      <c r="AA9" s="46"/>
      <c r="AB9"/>
      <c r="AC9"/>
      <c r="AD9"/>
      <c r="AE9"/>
      <c r="AF9" s="29"/>
      <c r="AG9" s="29"/>
      <c r="AI9" s="46"/>
      <c r="AJ9"/>
      <c r="AK9"/>
      <c r="AL9" s="29"/>
      <c r="AO9" s="46"/>
      <c r="AP9" s="63" t="s">
        <v>43</v>
      </c>
      <c r="AQ9" s="62">
        <v>500</v>
      </c>
      <c r="AS9" s="46"/>
      <c r="AT9"/>
      <c r="AU9"/>
      <c r="AV9"/>
      <c r="AW9"/>
      <c r="AX9"/>
      <c r="BB9" s="46"/>
      <c r="BC9" s="63" t="s">
        <v>43</v>
      </c>
      <c r="BD9" s="62">
        <v>1</v>
      </c>
      <c r="BE9" s="66">
        <v>-0.5</v>
      </c>
      <c r="BG9" s="46"/>
      <c r="BH9"/>
      <c r="BI9"/>
      <c r="BJ9"/>
      <c r="BN9" s="46"/>
      <c r="BU9" s="46"/>
      <c r="BV9" s="63" t="s">
        <v>43</v>
      </c>
      <c r="BW9" s="62">
        <v>400</v>
      </c>
      <c r="BY9" s="46"/>
      <c r="BZ9" s="63" t="s">
        <v>43</v>
      </c>
      <c r="CA9" s="62">
        <v>100</v>
      </c>
      <c r="CC9" s="46"/>
      <c r="CD9" s="67">
        <v>15</v>
      </c>
      <c r="CE9"/>
      <c r="CF9"/>
      <c r="CG9" s="40">
        <f>IFERROR(VLOOKUP(Pivottables!CD9,Table1[],2,FALSE),"")</f>
        <v>44621</v>
      </c>
      <c r="CH9" s="41" t="str">
        <f>IFERROR(VLOOKUP(Pivottables!CD9,Table1[],6,FALSE),"")</f>
        <v>Antoni Koy</v>
      </c>
      <c r="CI9" s="41" t="str">
        <f>IFERROR(VLOOKUP(Pivottables!CD9,Table1[],8,FALSE),"")</f>
        <v>72-0466</v>
      </c>
      <c r="CJ9" s="41" t="str">
        <f>IFERROR(VLOOKUP(Pivottables!CD9,Table1[],12,FALSE),"")</f>
        <v>Gidec</v>
      </c>
      <c r="CK9" s="41" t="str">
        <f>IFERROR(VLOOKUP(Pivottables!CD9,Table1[],13,FALSE),"")</f>
        <v>Suies</v>
      </c>
      <c r="CM9" s="46"/>
    </row>
    <row r="10" spans="2:91" ht="18" x14ac:dyDescent="0.35">
      <c r="D10"/>
      <c r="E10"/>
      <c r="F10"/>
      <c r="J10" s="46"/>
      <c r="K10"/>
      <c r="L10"/>
      <c r="R10" s="46"/>
      <c r="S10"/>
      <c r="T10"/>
      <c r="W10" s="46"/>
      <c r="X10"/>
      <c r="Y10"/>
      <c r="AA10" s="46"/>
      <c r="AB10"/>
      <c r="AC10"/>
      <c r="AD10"/>
      <c r="AE10"/>
      <c r="AF10" s="29"/>
      <c r="AG10" s="29"/>
      <c r="AI10" s="46"/>
      <c r="AJ10"/>
      <c r="AK10"/>
      <c r="AL10" s="29"/>
      <c r="AO10" s="46"/>
      <c r="AP10" s="63" t="s">
        <v>45</v>
      </c>
      <c r="AQ10" s="62">
        <v>1000</v>
      </c>
      <c r="AS10" s="46"/>
      <c r="AT10"/>
      <c r="AU10"/>
      <c r="AV10"/>
      <c r="AW10"/>
      <c r="AX10"/>
      <c r="BB10" s="46"/>
      <c r="BC10" s="63" t="s">
        <v>45</v>
      </c>
      <c r="BD10" s="62">
        <v>1</v>
      </c>
      <c r="BE10" s="66">
        <v>0</v>
      </c>
      <c r="BG10" s="46"/>
      <c r="BH10"/>
      <c r="BI10"/>
      <c r="BJ10"/>
      <c r="BN10" s="46"/>
      <c r="BU10" s="46"/>
      <c r="BV10" s="63" t="s">
        <v>45</v>
      </c>
      <c r="BW10" s="62">
        <v>400</v>
      </c>
      <c r="BY10" s="46"/>
      <c r="BZ10" s="63" t="s">
        <v>45</v>
      </c>
      <c r="CA10" s="62">
        <v>100</v>
      </c>
      <c r="CC10" s="46"/>
      <c r="CD10" s="67">
        <v>13</v>
      </c>
      <c r="CE10"/>
      <c r="CF10"/>
      <c r="CG10" s="40">
        <f>IFERROR(VLOOKUP(Pivottables!CD10,Table1[],2,FALSE),"")</f>
        <v>44562</v>
      </c>
      <c r="CH10" s="41" t="str">
        <f>IFERROR(VLOOKUP(Pivottables!CD10,Table1[],6,FALSE),"")</f>
        <v>Antoni Koy</v>
      </c>
      <c r="CI10" s="41" t="str">
        <f>IFERROR(VLOOKUP(Pivottables!CD10,Table1[],8,FALSE),"")</f>
        <v>72-0466</v>
      </c>
      <c r="CJ10" s="41" t="str">
        <f>IFERROR(VLOOKUP(Pivottables!CD10,Table1[],12,FALSE),"")</f>
        <v>Xunthai</v>
      </c>
      <c r="CK10" s="41" t="str">
        <f>IFERROR(VLOOKUP(Pivottables!CD10,Table1[],13,FALSE),"")</f>
        <v>Gidec</v>
      </c>
      <c r="CM10" s="46"/>
    </row>
    <row r="11" spans="2:91" ht="18" x14ac:dyDescent="0.35">
      <c r="D11"/>
      <c r="E11"/>
      <c r="F11"/>
      <c r="J11" s="46"/>
      <c r="K11"/>
      <c r="L11"/>
      <c r="R11" s="46"/>
      <c r="S11"/>
      <c r="T11"/>
      <c r="W11" s="46"/>
      <c r="X11"/>
      <c r="Y11"/>
      <c r="AA11" s="46"/>
      <c r="AB11"/>
      <c r="AC11"/>
      <c r="AD11"/>
      <c r="AE11"/>
      <c r="AF11" s="29"/>
      <c r="AG11" s="29"/>
      <c r="AI11" s="46"/>
      <c r="AJ11"/>
      <c r="AK11"/>
      <c r="AL11" s="29"/>
      <c r="AO11" s="46"/>
      <c r="AP11" s="63" t="s">
        <v>47</v>
      </c>
      <c r="AQ11" s="62">
        <v>800</v>
      </c>
      <c r="AS11" s="46"/>
      <c r="AT11"/>
      <c r="AU11"/>
      <c r="AV11"/>
      <c r="AW11"/>
      <c r="AX11"/>
      <c r="BB11" s="46"/>
      <c r="BC11" s="63" t="s">
        <v>47</v>
      </c>
      <c r="BD11" s="62">
        <v>1</v>
      </c>
      <c r="BE11" s="66">
        <v>0</v>
      </c>
      <c r="BG11" s="46"/>
      <c r="BH11"/>
      <c r="BI11"/>
      <c r="BJ11"/>
      <c r="BN11" s="46"/>
      <c r="BU11" s="46"/>
      <c r="BV11" s="63" t="s">
        <v>47</v>
      </c>
      <c r="BW11" s="62">
        <v>400</v>
      </c>
      <c r="BY11" s="46"/>
      <c r="BZ11" s="63" t="s">
        <v>47</v>
      </c>
      <c r="CA11" s="62">
        <v>400</v>
      </c>
      <c r="CC11" s="46"/>
      <c r="CD11" s="67">
        <v>11</v>
      </c>
      <c r="CE11"/>
      <c r="CF11"/>
      <c r="CG11" s="40">
        <f>IFERROR(VLOOKUP(Pivottables!CD11,Table1[],2,FALSE),"")</f>
        <v>44866</v>
      </c>
      <c r="CH11" s="41" t="str">
        <f>IFERROR(VLOOKUP(Pivottables!CD11,Table1[],6,FALSE),"")</f>
        <v>Antoni Koy</v>
      </c>
      <c r="CI11" s="41" t="str">
        <f>IFERROR(VLOOKUP(Pivottables!CD11,Table1[],8,FALSE),"")</f>
        <v>72-0466</v>
      </c>
      <c r="CJ11" s="41" t="str">
        <f>IFERROR(VLOOKUP(Pivottables!CD11,Table1[],12,FALSE),"")</f>
        <v>Xunthai</v>
      </c>
      <c r="CK11" s="41" t="str">
        <f>IFERROR(VLOOKUP(Pivottables!CD11,Table1[],13,FALSE),"")</f>
        <v>Gidec</v>
      </c>
      <c r="CM11" s="46"/>
    </row>
    <row r="12" spans="2:91" ht="18" x14ac:dyDescent="0.35">
      <c r="D12"/>
      <c r="E12"/>
      <c r="F12"/>
      <c r="J12" s="46"/>
      <c r="K12"/>
      <c r="L12"/>
      <c r="R12" s="46"/>
      <c r="S12"/>
      <c r="T12"/>
      <c r="W12" s="46"/>
      <c r="X12"/>
      <c r="Y12"/>
      <c r="AA12" s="46"/>
      <c r="AB12"/>
      <c r="AC12"/>
      <c r="AD12"/>
      <c r="AE12"/>
      <c r="AF12" s="29"/>
      <c r="AG12" s="29"/>
      <c r="AI12" s="46"/>
      <c r="AJ12"/>
      <c r="AK12"/>
      <c r="AL12" s="29"/>
      <c r="AO12" s="46"/>
      <c r="AP12" s="63" t="s">
        <v>49</v>
      </c>
      <c r="AQ12" s="62">
        <v>1600</v>
      </c>
      <c r="AS12" s="46"/>
      <c r="AT12"/>
      <c r="AU12"/>
      <c r="AV12"/>
      <c r="AW12"/>
      <c r="AX12"/>
      <c r="BB12" s="46"/>
      <c r="BC12" s="63" t="s">
        <v>49</v>
      </c>
      <c r="BD12" s="62">
        <v>1</v>
      </c>
      <c r="BE12" s="66">
        <v>0</v>
      </c>
      <c r="BG12" s="46"/>
      <c r="BH12"/>
      <c r="BI12"/>
      <c r="BJ12"/>
      <c r="BN12" s="46"/>
      <c r="BU12" s="46"/>
      <c r="BV12" s="63" t="s">
        <v>49</v>
      </c>
      <c r="BW12" s="62">
        <v>400</v>
      </c>
      <c r="BY12" s="46"/>
      <c r="BZ12" s="63" t="s">
        <v>49</v>
      </c>
      <c r="CA12" s="62">
        <v>400</v>
      </c>
      <c r="CC12" s="46"/>
      <c r="CD12" s="67">
        <v>9</v>
      </c>
      <c r="CE12"/>
      <c r="CF12"/>
      <c r="CG12" s="40">
        <f>IFERROR(VLOOKUP(Pivottables!CD12,Table1[],2,FALSE),"")</f>
        <v>44805</v>
      </c>
      <c r="CH12" s="41" t="str">
        <f>IFERROR(VLOOKUP(Pivottables!CD12,Table1[],6,FALSE),"")</f>
        <v>Antoni Koy</v>
      </c>
      <c r="CI12" s="41" t="str">
        <f>IFERROR(VLOOKUP(Pivottables!CD12,Table1[],8,FALSE),"")</f>
        <v>72-0466</v>
      </c>
      <c r="CJ12" s="41" t="str">
        <f>IFERROR(VLOOKUP(Pivottables!CD12,Table1[],12,FALSE),"")</f>
        <v>Safeskin</v>
      </c>
      <c r="CK12" s="41" t="str">
        <f>IFERROR(VLOOKUP(Pivottables!CD12,Table1[],13,FALSE),"")</f>
        <v>Mina</v>
      </c>
      <c r="CM12" s="46"/>
    </row>
    <row r="13" spans="2:91" ht="18" x14ac:dyDescent="0.35">
      <c r="D13"/>
      <c r="E13"/>
      <c r="F13"/>
      <c r="J13" s="46"/>
      <c r="K13"/>
      <c r="L13"/>
      <c r="R13" s="46"/>
      <c r="S13"/>
      <c r="T13"/>
      <c r="W13" s="46"/>
      <c r="X13"/>
      <c r="Y13"/>
      <c r="AA13" s="46"/>
      <c r="AB13"/>
      <c r="AC13"/>
      <c r="AD13"/>
      <c r="AE13"/>
      <c r="AF13" s="29"/>
      <c r="AG13" s="29"/>
      <c r="AI13" s="46"/>
      <c r="AJ13"/>
      <c r="AK13"/>
      <c r="AL13" s="29"/>
      <c r="AO13" s="46"/>
      <c r="AP13" s="63" t="s">
        <v>58</v>
      </c>
      <c r="AQ13" s="62">
        <v>14200</v>
      </c>
      <c r="AS13" s="46"/>
      <c r="AT13"/>
      <c r="AU13"/>
      <c r="AV13"/>
      <c r="AW13"/>
      <c r="AX13"/>
      <c r="BB13" s="46"/>
      <c r="BC13" s="63" t="s">
        <v>58</v>
      </c>
      <c r="BD13" s="62">
        <v>12</v>
      </c>
      <c r="BE13" s="65"/>
      <c r="BG13" s="46"/>
      <c r="BH13"/>
      <c r="BI13"/>
      <c r="BJ13"/>
      <c r="BN13" s="46"/>
      <c r="BU13" s="46"/>
      <c r="BV13" s="63" t="s">
        <v>58</v>
      </c>
      <c r="BW13" s="62">
        <v>5600</v>
      </c>
      <c r="BY13" s="46"/>
      <c r="BZ13" s="63" t="s">
        <v>58</v>
      </c>
      <c r="CA13" s="62">
        <v>2500</v>
      </c>
      <c r="CC13" s="46"/>
      <c r="CD13" s="67">
        <v>7</v>
      </c>
      <c r="CE13"/>
      <c r="CF13"/>
      <c r="CG13" s="40">
        <f>IFERROR(VLOOKUP(Pivottables!CD13,Table1[],2,FALSE),"")</f>
        <v>44743</v>
      </c>
      <c r="CH13" s="41" t="str">
        <f>IFERROR(VLOOKUP(Pivottables!CD13,Table1[],6,FALSE),"")</f>
        <v>Antoni Koy</v>
      </c>
      <c r="CI13" s="41" t="str">
        <f>IFERROR(VLOOKUP(Pivottables!CD13,Table1[],8,FALSE),"")</f>
        <v>72-0466</v>
      </c>
      <c r="CJ13" s="41" t="str">
        <f>IFERROR(VLOOKUP(Pivottables!CD13,Table1[],12,FALSE),"")</f>
        <v>Giza</v>
      </c>
      <c r="CK13" s="41" t="str">
        <f>IFERROR(VLOOKUP(Pivottables!CD13,Table1[],13,FALSE),"")</f>
        <v>X1 Port</v>
      </c>
      <c r="CM13" s="46"/>
    </row>
    <row r="14" spans="2:91" ht="18" x14ac:dyDescent="0.35">
      <c r="D14"/>
      <c r="E14"/>
      <c r="F14"/>
      <c r="J14" s="46"/>
      <c r="K14"/>
      <c r="L14"/>
      <c r="R14" s="46"/>
      <c r="S14"/>
      <c r="T14"/>
      <c r="W14" s="46"/>
      <c r="X14"/>
      <c r="Y14"/>
      <c r="AA14" s="46"/>
      <c r="AB14"/>
      <c r="AC14"/>
      <c r="AD14"/>
      <c r="AE14"/>
      <c r="AF14" s="29"/>
      <c r="AG14" s="29"/>
      <c r="AI14" s="46"/>
      <c r="AJ14"/>
      <c r="AK14"/>
      <c r="AL14" s="29"/>
      <c r="AO14" s="46"/>
      <c r="AP14"/>
      <c r="AQ14"/>
      <c r="AS14" s="46"/>
      <c r="AT14"/>
      <c r="AU14"/>
      <c r="AV14"/>
      <c r="AW14"/>
      <c r="AX14"/>
      <c r="BB14" s="46"/>
      <c r="BC14"/>
      <c r="BD14"/>
      <c r="BE14"/>
      <c r="BG14" s="46"/>
      <c r="BH14"/>
      <c r="BI14"/>
      <c r="BJ14"/>
      <c r="BN14" s="46"/>
      <c r="BU14" s="46"/>
      <c r="BV14"/>
      <c r="BW14"/>
      <c r="BY14" s="46"/>
      <c r="BZ14"/>
      <c r="CA14"/>
      <c r="CC14" s="46"/>
      <c r="CD14" s="67">
        <v>5</v>
      </c>
      <c r="CE14"/>
      <c r="CF14"/>
      <c r="CG14" s="53">
        <f>IFERROR(VLOOKUP(Pivottables!CD14,Table1[],2,FALSE),"")</f>
        <v>44682</v>
      </c>
      <c r="CH14" s="54" t="str">
        <f>IFERROR(VLOOKUP(Pivottables!CD14,Table1[],6,FALSE),"")</f>
        <v>Antoni Koy</v>
      </c>
      <c r="CI14" s="54" t="str">
        <f>IFERROR(VLOOKUP(Pivottables!CD14,Table1[],8,FALSE),"")</f>
        <v>72-0466</v>
      </c>
      <c r="CJ14" s="54" t="str">
        <f>IFERROR(VLOOKUP(Pivottables!CD14,Table1[],12,FALSE),"")</f>
        <v>Top glove</v>
      </c>
      <c r="CK14" s="54" t="str">
        <f>IFERROR(VLOOKUP(Pivottables!CD14,Table1[],13,FALSE),"")</f>
        <v>X1 Port</v>
      </c>
      <c r="CM14" s="46"/>
    </row>
    <row r="15" spans="2:91" ht="18" x14ac:dyDescent="0.35">
      <c r="D15"/>
      <c r="E15"/>
      <c r="F15"/>
      <c r="J15" s="46"/>
      <c r="K15"/>
      <c r="L15"/>
      <c r="R15" s="46"/>
      <c r="S15"/>
      <c r="T15"/>
      <c r="W15" s="46"/>
      <c r="X15"/>
      <c r="Y15"/>
      <c r="AA15" s="46"/>
      <c r="AB15"/>
      <c r="AC15"/>
      <c r="AD15"/>
      <c r="AE15"/>
      <c r="AF15" s="29"/>
      <c r="AG15" s="29"/>
      <c r="AI15" s="46"/>
      <c r="AJ15"/>
      <c r="AK15"/>
      <c r="AL15" s="29"/>
      <c r="AO15" s="46"/>
      <c r="AP15"/>
      <c r="AQ15"/>
      <c r="AS15" s="46"/>
      <c r="AT15"/>
      <c r="AU15"/>
      <c r="AV15"/>
      <c r="AW15"/>
      <c r="AX15"/>
      <c r="BB15" s="46"/>
      <c r="BC15"/>
      <c r="BD15"/>
      <c r="BE15"/>
      <c r="BG15" s="46"/>
      <c r="BH15"/>
      <c r="BI15"/>
      <c r="BJ15"/>
      <c r="BN15" s="46"/>
      <c r="BU15" s="46"/>
      <c r="BV15"/>
      <c r="BW15"/>
      <c r="BY15" s="46"/>
      <c r="BZ15"/>
      <c r="CA15"/>
      <c r="CC15" s="46"/>
      <c r="CD15" s="67">
        <v>3</v>
      </c>
      <c r="CE15"/>
      <c r="CF15"/>
      <c r="CM15" s="46"/>
    </row>
    <row r="16" spans="2:91" ht="18" x14ac:dyDescent="0.35">
      <c r="D16"/>
      <c r="E16"/>
      <c r="F16"/>
      <c r="J16" s="46"/>
      <c r="K16"/>
      <c r="L16"/>
      <c r="R16" s="46"/>
      <c r="S16"/>
      <c r="T16"/>
      <c r="W16" s="46"/>
      <c r="X16"/>
      <c r="Y16"/>
      <c r="AA16" s="46"/>
      <c r="AB16"/>
      <c r="AC16"/>
      <c r="AD16"/>
      <c r="AE16"/>
      <c r="AF16" s="29"/>
      <c r="AG16" s="29"/>
      <c r="AI16" s="46"/>
      <c r="AJ16"/>
      <c r="AK16"/>
      <c r="AL16" s="29"/>
      <c r="AO16" s="46"/>
      <c r="AP16"/>
      <c r="AQ16"/>
      <c r="AS16" s="46"/>
      <c r="AT16"/>
      <c r="AU16"/>
      <c r="AV16"/>
      <c r="AW16"/>
      <c r="AX16"/>
      <c r="BB16" s="46"/>
      <c r="BC16"/>
      <c r="BD16"/>
      <c r="BE16"/>
      <c r="BG16" s="46"/>
      <c r="BH16"/>
      <c r="BI16"/>
      <c r="BJ16"/>
      <c r="BN16" s="46"/>
      <c r="BU16" s="46"/>
      <c r="BV16"/>
      <c r="BW16"/>
      <c r="BY16" s="46"/>
      <c r="BZ16"/>
      <c r="CA16"/>
      <c r="CC16" s="46"/>
      <c r="CD16" s="67">
        <v>1</v>
      </c>
      <c r="CE16"/>
      <c r="CF16"/>
      <c r="CM16" s="46"/>
    </row>
    <row r="17" spans="4:91" ht="18" x14ac:dyDescent="0.35">
      <c r="D17"/>
      <c r="E17"/>
      <c r="F17"/>
      <c r="J17" s="46"/>
      <c r="K17"/>
      <c r="L17"/>
      <c r="R17" s="46"/>
      <c r="S17"/>
      <c r="T17"/>
      <c r="W17" s="46"/>
      <c r="X17"/>
      <c r="Y17"/>
      <c r="AA17" s="46"/>
      <c r="AB17"/>
      <c r="AC17"/>
      <c r="AD17"/>
      <c r="AE17"/>
      <c r="AF17" s="29"/>
      <c r="AG17" s="29"/>
      <c r="AI17" s="46"/>
      <c r="AJ17"/>
      <c r="AK17"/>
      <c r="AL17" s="29"/>
      <c r="AO17" s="46"/>
      <c r="AP17"/>
      <c r="AQ17"/>
      <c r="AS17" s="46"/>
      <c r="AT17"/>
      <c r="AU17"/>
      <c r="AV17"/>
      <c r="AW17"/>
      <c r="AX17"/>
      <c r="BB17" s="46"/>
      <c r="BC17"/>
      <c r="BD17"/>
      <c r="BE17"/>
      <c r="BG17" s="46"/>
      <c r="BH17"/>
      <c r="BI17"/>
      <c r="BJ17"/>
      <c r="BN17" s="46"/>
      <c r="BU17" s="46"/>
      <c r="BV17"/>
      <c r="BW17"/>
      <c r="BY17" s="46"/>
      <c r="BZ17"/>
      <c r="CA17"/>
      <c r="CC17" s="46"/>
      <c r="CD17"/>
      <c r="CE17"/>
      <c r="CF17"/>
      <c r="CM17" s="46"/>
    </row>
    <row r="18" spans="4:91" ht="18" x14ac:dyDescent="0.35">
      <c r="D18"/>
      <c r="E18"/>
      <c r="F18"/>
      <c r="J18" s="46"/>
      <c r="K18"/>
      <c r="L18"/>
      <c r="R18" s="46"/>
      <c r="S18"/>
      <c r="T18"/>
      <c r="W18" s="46"/>
      <c r="X18"/>
      <c r="Y18"/>
      <c r="AA18" s="46"/>
      <c r="AB18"/>
      <c r="AC18"/>
      <c r="AD18"/>
      <c r="AE18"/>
      <c r="AF18" s="29"/>
      <c r="AG18" s="29"/>
      <c r="AI18" s="46"/>
      <c r="AJ18"/>
      <c r="AK18"/>
      <c r="AL18" s="29"/>
      <c r="AO18" s="46"/>
      <c r="AP18"/>
      <c r="AS18" s="46"/>
      <c r="AT18"/>
      <c r="AU18"/>
      <c r="AV18"/>
      <c r="AW18"/>
      <c r="AX18"/>
      <c r="BB18" s="46"/>
      <c r="BC18"/>
      <c r="BD18"/>
      <c r="BE18"/>
      <c r="BG18" s="46"/>
      <c r="BH18"/>
      <c r="BI18"/>
      <c r="BJ18"/>
      <c r="BN18" s="46"/>
      <c r="BU18" s="46"/>
      <c r="BY18" s="46"/>
      <c r="CC18" s="46"/>
      <c r="CD18"/>
      <c r="CE18"/>
      <c r="CF18"/>
      <c r="CM18" s="46"/>
    </row>
    <row r="19" spans="4:91" ht="18" x14ac:dyDescent="0.35">
      <c r="D19"/>
      <c r="E19"/>
      <c r="F19"/>
      <c r="J19" s="46"/>
      <c r="K19"/>
      <c r="L19"/>
      <c r="R19" s="46"/>
      <c r="S19"/>
      <c r="T19"/>
      <c r="W19" s="46"/>
      <c r="X19"/>
      <c r="Y19"/>
      <c r="AA19" s="46"/>
      <c r="AB19"/>
      <c r="AC19"/>
      <c r="AD19"/>
      <c r="AE19"/>
      <c r="AF19" s="29"/>
      <c r="AG19" s="29"/>
      <c r="AI19" s="46"/>
      <c r="AJ19"/>
      <c r="AK19"/>
      <c r="AL19" s="29"/>
      <c r="AO19" s="46"/>
      <c r="AP19"/>
      <c r="AS19" s="46"/>
      <c r="AT19"/>
      <c r="AU19"/>
      <c r="AV19"/>
      <c r="AW19"/>
      <c r="AX19"/>
      <c r="BB19" s="46"/>
      <c r="BC19"/>
      <c r="BD19"/>
      <c r="BE19"/>
      <c r="BG19" s="46"/>
      <c r="BH19"/>
      <c r="BI19"/>
      <c r="BJ19"/>
      <c r="BN19" s="46"/>
      <c r="BU19" s="46"/>
      <c r="BY19" s="46"/>
      <c r="CC19" s="46"/>
      <c r="CD19"/>
      <c r="CE19"/>
      <c r="CF19"/>
      <c r="CM19" s="46"/>
    </row>
    <row r="20" spans="4:91" ht="18" x14ac:dyDescent="0.35">
      <c r="D20"/>
      <c r="E20"/>
      <c r="F20"/>
      <c r="J20" s="46"/>
      <c r="K20"/>
      <c r="L20"/>
      <c r="R20" s="46"/>
      <c r="S20"/>
      <c r="T20"/>
      <c r="W20" s="46"/>
      <c r="X20"/>
      <c r="Y20"/>
      <c r="AA20" s="46"/>
      <c r="AB20"/>
      <c r="AC20"/>
      <c r="AD20"/>
      <c r="AE20"/>
      <c r="AF20" s="29"/>
      <c r="AG20" s="29"/>
      <c r="AI20" s="46"/>
      <c r="AJ20"/>
      <c r="AK20"/>
      <c r="AL20" s="29"/>
      <c r="AO20" s="46"/>
      <c r="AP20"/>
      <c r="AS20" s="46"/>
      <c r="AT20"/>
      <c r="AU20"/>
      <c r="AV20"/>
      <c r="AW20"/>
      <c r="AX20"/>
      <c r="BB20" s="46"/>
      <c r="BC20"/>
      <c r="BD20"/>
      <c r="BE20"/>
      <c r="BG20" s="46"/>
      <c r="BH20"/>
      <c r="BI20"/>
      <c r="BJ20"/>
      <c r="BN20" s="46"/>
      <c r="BU20" s="46"/>
      <c r="BY20" s="46"/>
      <c r="CC20" s="46"/>
      <c r="CD20"/>
      <c r="CE20"/>
      <c r="CF20"/>
      <c r="CM20" s="46"/>
    </row>
    <row r="21" spans="4:91" ht="18" x14ac:dyDescent="0.35">
      <c r="D21"/>
      <c r="E21"/>
      <c r="F21"/>
      <c r="J21" s="46"/>
      <c r="K21"/>
      <c r="L21"/>
      <c r="R21" s="46"/>
      <c r="S21"/>
      <c r="T21"/>
      <c r="W21" s="46"/>
      <c r="X21"/>
      <c r="Y21"/>
      <c r="AA21" s="46"/>
      <c r="AB21"/>
      <c r="AC21"/>
      <c r="AD21"/>
      <c r="AE21"/>
      <c r="AF21" s="29"/>
      <c r="AG21" s="29"/>
      <c r="AI21" s="46"/>
      <c r="AJ21"/>
      <c r="AK21"/>
      <c r="AL21" s="29"/>
      <c r="AO21" s="46"/>
      <c r="AP21"/>
      <c r="AS21" s="46"/>
      <c r="AT21"/>
      <c r="AU21"/>
      <c r="AV21"/>
      <c r="AW21"/>
      <c r="AX21"/>
      <c r="BB21" s="46"/>
      <c r="BC21"/>
      <c r="BD21"/>
      <c r="BE21"/>
      <c r="BG21" s="46"/>
      <c r="BH21"/>
      <c r="BI21"/>
      <c r="BJ21"/>
      <c r="BN21" s="46"/>
      <c r="BU21" s="46"/>
      <c r="BY21" s="46"/>
      <c r="CC21" s="46"/>
      <c r="CD21"/>
      <c r="CE21"/>
      <c r="CF21"/>
      <c r="CM21" s="46"/>
    </row>
    <row r="22" spans="4:91" x14ac:dyDescent="0.3">
      <c r="J22" s="46"/>
      <c r="R22" s="46"/>
      <c r="W22" s="46"/>
      <c r="AA22" s="46"/>
      <c r="AI22" s="46"/>
      <c r="AO22" s="46"/>
      <c r="AS22" s="46"/>
      <c r="BB22" s="46"/>
      <c r="BG22" s="46"/>
      <c r="BN22" s="46"/>
      <c r="BU22" s="46"/>
      <c r="BY22" s="46"/>
      <c r="CC22" s="46"/>
      <c r="CD22"/>
      <c r="CE22"/>
      <c r="CF22"/>
      <c r="CM22" s="46"/>
    </row>
    <row r="23" spans="4:91" x14ac:dyDescent="0.3">
      <c r="J23" s="46"/>
      <c r="R23" s="46"/>
      <c r="W23" s="46"/>
      <c r="AA23" s="46"/>
      <c r="AI23" s="46"/>
      <c r="AO23" s="46"/>
      <c r="AS23" s="46"/>
      <c r="BB23" s="46"/>
      <c r="BG23" s="46"/>
      <c r="BN23" s="46"/>
      <c r="BU23" s="46"/>
      <c r="BY23" s="46"/>
      <c r="CC23" s="46"/>
      <c r="CD23"/>
      <c r="CE23"/>
      <c r="CF23"/>
      <c r="CM23" s="46"/>
    </row>
    <row r="24" spans="4:91" x14ac:dyDescent="0.3">
      <c r="J24" s="46"/>
      <c r="R24" s="46"/>
      <c r="W24" s="46"/>
      <c r="AA24" s="46"/>
      <c r="AI24" s="46"/>
      <c r="AO24" s="46"/>
      <c r="AS24" s="46"/>
      <c r="BB24" s="46"/>
      <c r="BG24" s="46"/>
      <c r="BN24" s="46"/>
      <c r="BU24" s="46"/>
      <c r="BY24" s="46"/>
      <c r="CC24" s="46"/>
      <c r="CD24"/>
      <c r="CE24"/>
      <c r="CF24"/>
      <c r="CM24" s="46"/>
    </row>
    <row r="25" spans="4:91" x14ac:dyDescent="0.3">
      <c r="J25" s="46"/>
      <c r="R25" s="46"/>
      <c r="W25" s="46"/>
      <c r="AA25" s="46"/>
      <c r="AI25" s="46"/>
      <c r="AO25" s="46"/>
      <c r="AS25" s="46"/>
      <c r="BB25" s="46"/>
      <c r="BG25" s="46"/>
      <c r="BN25" s="46"/>
      <c r="BU25" s="46"/>
      <c r="BY25" s="46"/>
      <c r="CC25" s="46"/>
      <c r="CD25"/>
      <c r="CE25"/>
      <c r="CF25"/>
      <c r="CM25" s="46"/>
    </row>
    <row r="26" spans="4:91" x14ac:dyDescent="0.3">
      <c r="J26" s="46"/>
      <c r="R26" s="46"/>
      <c r="W26" s="46"/>
      <c r="AA26" s="46"/>
      <c r="AI26" s="46"/>
      <c r="AO26" s="46"/>
      <c r="AS26" s="46"/>
      <c r="BB26" s="46"/>
      <c r="BG26" s="46"/>
      <c r="BN26" s="46"/>
      <c r="BU26" s="46"/>
      <c r="BY26" s="46"/>
      <c r="CC26" s="46"/>
      <c r="CD26"/>
      <c r="CE26"/>
      <c r="CF26"/>
      <c r="CM26" s="46"/>
    </row>
    <row r="27" spans="4:91" x14ac:dyDescent="0.3">
      <c r="J27" s="46"/>
      <c r="R27" s="46"/>
      <c r="W27" s="46"/>
      <c r="AA27" s="46"/>
      <c r="AI27" s="46"/>
      <c r="AO27" s="46"/>
      <c r="AS27" s="46"/>
      <c r="BB27" s="46"/>
      <c r="BG27" s="46"/>
      <c r="BN27" s="46"/>
      <c r="BU27" s="46"/>
      <c r="BY27" s="46"/>
      <c r="CC27" s="46"/>
      <c r="CD27"/>
      <c r="CE27"/>
      <c r="CF27"/>
      <c r="CM27" s="46"/>
    </row>
    <row r="28" spans="4:91" x14ac:dyDescent="0.3">
      <c r="J28" s="46"/>
      <c r="R28" s="46"/>
      <c r="W28" s="46"/>
      <c r="AA28" s="46"/>
      <c r="AI28" s="46"/>
      <c r="AO28" s="46"/>
      <c r="AS28" s="46"/>
      <c r="BB28" s="46"/>
      <c r="BG28" s="46"/>
      <c r="BN28" s="46"/>
      <c r="BU28" s="46"/>
      <c r="BY28" s="46"/>
      <c r="CC28" s="46"/>
      <c r="CD28"/>
      <c r="CE28"/>
      <c r="CF28"/>
      <c r="CM28" s="46"/>
    </row>
    <row r="29" spans="4:91" x14ac:dyDescent="0.3">
      <c r="CD29"/>
      <c r="CE29"/>
      <c r="CF29"/>
    </row>
    <row r="1048576" spans="1:1" x14ac:dyDescent="0.3">
      <c r="A1048576" s="34"/>
    </row>
  </sheetData>
  <sortState xmlns:xlrd2="http://schemas.microsoft.com/office/spreadsheetml/2017/richdata2" ref="CD4:CD28">
    <sortCondition descending="1" ref="CD5"/>
  </sortState>
  <conditionalFormatting sqref="CD1:CD4 CD6:CD1048576">
    <cfRule type="duplicateValues" dxfId="3422" priority="3"/>
  </conditionalFormatting>
  <pageMargins left="0.7" right="0.7" top="0.75" bottom="0.75" header="0.3" footer="0.3"/>
  <pageSetup orientation="portrait" horizontalDpi="0" verticalDpi="0"/>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9D6EF-DFF5-3445-A1E4-30ABA56432D2}">
  <sheetPr>
    <tabColor rgb="FF6FE3B1"/>
  </sheetPr>
  <dimension ref="A1:AA75"/>
  <sheetViews>
    <sheetView showGridLines="0" showRowColHeaders="0" zoomScale="61" zoomScaleNormal="65" workbookViewId="0">
      <selection activeCell="V45" sqref="V45"/>
    </sheetView>
  </sheetViews>
  <sheetFormatPr defaultColWidth="10.796875" defaultRowHeight="15.6" x14ac:dyDescent="0.3"/>
  <sheetData>
    <row r="1" spans="1:27" x14ac:dyDescent="0.3">
      <c r="A1" s="35"/>
      <c r="B1" s="36"/>
      <c r="C1" s="36"/>
      <c r="D1" s="36"/>
      <c r="E1" s="36"/>
      <c r="F1" s="36"/>
      <c r="G1" s="36"/>
      <c r="H1" s="36"/>
      <c r="I1" s="36"/>
      <c r="J1" s="36"/>
      <c r="K1" s="36"/>
      <c r="L1" s="36"/>
      <c r="M1" s="36"/>
      <c r="N1" s="36"/>
      <c r="O1" s="36"/>
      <c r="P1" s="36"/>
      <c r="Q1" s="36"/>
      <c r="R1" s="36"/>
      <c r="S1" s="36"/>
      <c r="T1" s="36"/>
      <c r="U1" s="36"/>
      <c r="V1" s="36"/>
      <c r="W1" s="36"/>
      <c r="X1" s="36"/>
      <c r="Y1" s="36"/>
      <c r="Z1" s="36"/>
      <c r="AA1" s="36"/>
    </row>
    <row r="2" spans="1:27" x14ac:dyDescent="0.3">
      <c r="A2" s="36"/>
      <c r="B2" s="36"/>
      <c r="C2" s="36"/>
      <c r="D2" s="36"/>
      <c r="E2" s="36"/>
      <c r="F2" s="36"/>
      <c r="G2" s="36"/>
      <c r="H2" s="36"/>
      <c r="I2" s="36"/>
      <c r="J2" s="36"/>
      <c r="K2" s="36"/>
      <c r="L2" s="36"/>
      <c r="M2" s="36"/>
      <c r="N2" s="36"/>
      <c r="O2" s="36"/>
      <c r="P2" s="36"/>
      <c r="Q2" s="36"/>
      <c r="R2" s="36"/>
      <c r="S2" s="36"/>
      <c r="T2" s="36"/>
      <c r="U2" s="36"/>
      <c r="V2" s="36"/>
      <c r="W2" s="36"/>
      <c r="X2" s="36"/>
      <c r="Y2" s="36"/>
      <c r="Z2" s="36"/>
      <c r="AA2" s="36"/>
    </row>
    <row r="3" spans="1:27" x14ac:dyDescent="0.3">
      <c r="A3" s="36"/>
      <c r="B3" s="36"/>
      <c r="C3" s="36"/>
      <c r="D3" s="36"/>
      <c r="E3" s="36"/>
      <c r="F3" s="36"/>
      <c r="G3" s="36"/>
      <c r="H3" s="36"/>
      <c r="I3" s="36"/>
      <c r="J3" s="36"/>
      <c r="K3" s="36"/>
      <c r="L3" s="36"/>
      <c r="M3" s="36"/>
      <c r="N3" s="36"/>
      <c r="O3" s="36"/>
      <c r="P3" s="36"/>
      <c r="Q3" s="36"/>
      <c r="R3" s="36"/>
      <c r="S3" s="36"/>
      <c r="T3" s="36"/>
      <c r="U3" s="36"/>
      <c r="V3" s="36"/>
      <c r="W3" s="36"/>
      <c r="X3" s="36"/>
      <c r="Y3" s="36"/>
      <c r="Z3" s="36"/>
      <c r="AA3" s="36"/>
    </row>
    <row r="4" spans="1:27" x14ac:dyDescent="0.3">
      <c r="A4" s="36"/>
      <c r="B4" s="36"/>
      <c r="C4" s="36"/>
      <c r="D4" s="36"/>
      <c r="E4" s="36"/>
      <c r="F4" s="36"/>
      <c r="G4" s="36"/>
      <c r="H4" s="36"/>
      <c r="I4" s="36"/>
      <c r="J4" s="36"/>
      <c r="K4" s="36"/>
      <c r="L4" s="36"/>
      <c r="M4" s="36"/>
      <c r="N4" s="36"/>
      <c r="O4" s="36"/>
      <c r="P4" s="36"/>
      <c r="Q4" s="36"/>
      <c r="R4" s="36"/>
      <c r="S4" s="36"/>
      <c r="T4" s="36"/>
      <c r="U4" s="36"/>
      <c r="V4" s="36"/>
      <c r="W4" s="36"/>
      <c r="X4" s="36"/>
      <c r="Y4" s="36"/>
      <c r="Z4" s="36"/>
      <c r="AA4" s="36"/>
    </row>
    <row r="5" spans="1:27" x14ac:dyDescent="0.3">
      <c r="A5" s="36"/>
      <c r="B5" s="36"/>
      <c r="C5" s="36"/>
      <c r="D5" s="36"/>
      <c r="E5" s="36"/>
      <c r="F5" s="36"/>
      <c r="G5" s="36"/>
      <c r="H5" s="36"/>
      <c r="I5" s="36"/>
      <c r="J5" s="36"/>
      <c r="K5" s="36"/>
      <c r="L5" s="36"/>
      <c r="M5" s="36"/>
      <c r="N5" s="36"/>
      <c r="O5" s="36"/>
      <c r="P5" s="36"/>
      <c r="Q5" s="36"/>
      <c r="R5" s="36"/>
      <c r="S5" s="36"/>
      <c r="T5" s="36"/>
      <c r="U5" s="36"/>
      <c r="V5" s="36"/>
      <c r="W5" s="36"/>
      <c r="X5" s="36"/>
      <c r="Y5" s="36"/>
      <c r="Z5" s="36"/>
      <c r="AA5" s="36"/>
    </row>
    <row r="6" spans="1:27" x14ac:dyDescent="0.3">
      <c r="A6" s="36"/>
      <c r="B6" s="36"/>
      <c r="C6" s="36"/>
      <c r="D6" s="36"/>
      <c r="E6" s="36"/>
      <c r="F6" s="36"/>
      <c r="G6" s="36"/>
      <c r="H6" s="36"/>
      <c r="I6" s="36"/>
      <c r="J6" s="36"/>
      <c r="K6" s="36"/>
      <c r="L6" s="36"/>
      <c r="M6" s="36"/>
      <c r="N6" s="36"/>
      <c r="O6" s="36"/>
      <c r="P6" s="36"/>
      <c r="Q6" s="36"/>
      <c r="R6" s="36"/>
      <c r="S6" s="36"/>
      <c r="T6" s="36"/>
      <c r="U6" s="36"/>
      <c r="V6" s="36"/>
      <c r="W6" s="36"/>
      <c r="X6" s="36"/>
      <c r="Y6" s="36"/>
      <c r="Z6" s="36"/>
      <c r="AA6" s="36"/>
    </row>
    <row r="7" spans="1:27" x14ac:dyDescent="0.3">
      <c r="A7" s="36"/>
      <c r="B7" s="36"/>
      <c r="C7" s="36"/>
      <c r="D7" s="36"/>
      <c r="E7" s="36"/>
      <c r="F7" s="36"/>
      <c r="G7" s="36"/>
      <c r="H7" s="36"/>
      <c r="I7" s="36"/>
      <c r="J7" s="36"/>
      <c r="K7" s="36"/>
      <c r="L7" s="36"/>
      <c r="M7" s="36"/>
      <c r="N7" s="36"/>
      <c r="O7" s="36"/>
      <c r="P7" s="36"/>
      <c r="Q7" s="36"/>
      <c r="R7" s="36"/>
      <c r="S7" s="36"/>
      <c r="T7" s="36"/>
      <c r="U7" s="36"/>
      <c r="V7" s="36"/>
      <c r="W7" s="36"/>
      <c r="X7" s="36"/>
      <c r="Y7" s="36"/>
      <c r="Z7" s="36"/>
      <c r="AA7" s="36"/>
    </row>
    <row r="8" spans="1:27" x14ac:dyDescent="0.3">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spans="1:27" x14ac:dyDescent="0.3">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spans="1:27" x14ac:dyDescent="0.3">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spans="1:27" x14ac:dyDescent="0.3">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spans="1:27" x14ac:dyDescent="0.3">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spans="1:27" x14ac:dyDescent="0.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spans="1:27" x14ac:dyDescent="0.3">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spans="1:27" x14ac:dyDescent="0.3">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spans="1:27" x14ac:dyDescent="0.3">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spans="1:27" x14ac:dyDescent="0.3">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spans="1:27" x14ac:dyDescent="0.3">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spans="1:27" x14ac:dyDescent="0.3">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spans="1:27" x14ac:dyDescent="0.3">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spans="1:27" x14ac:dyDescent="0.3">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spans="1:27" x14ac:dyDescent="0.3">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spans="1:27" x14ac:dyDescent="0.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spans="1:27" x14ac:dyDescent="0.3">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spans="1:27" x14ac:dyDescent="0.3">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spans="1:27" x14ac:dyDescent="0.3">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spans="1:27" x14ac:dyDescent="0.3">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spans="1:27" x14ac:dyDescent="0.3">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spans="1:27" x14ac:dyDescent="0.3">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spans="1:27" x14ac:dyDescent="0.3">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spans="1:27" x14ac:dyDescent="0.3">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spans="1:27" x14ac:dyDescent="0.3">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spans="1:27" x14ac:dyDescent="0.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spans="1:27" x14ac:dyDescent="0.3">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spans="1:27" x14ac:dyDescent="0.3">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spans="1:27" x14ac:dyDescent="0.3">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spans="1:27" x14ac:dyDescent="0.3">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spans="1:27" x14ac:dyDescent="0.3">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spans="1:27" x14ac:dyDescent="0.3">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spans="1:27" x14ac:dyDescent="0.3">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spans="1:27" x14ac:dyDescent="0.3">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x14ac:dyDescent="0.3">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spans="1:27" x14ac:dyDescent="0.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spans="1:27" x14ac:dyDescent="0.3">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spans="1:27" x14ac:dyDescent="0.3">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spans="1:27" x14ac:dyDescent="0.3">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spans="1:27" x14ac:dyDescent="0.3">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spans="1:27" x14ac:dyDescent="0.3">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spans="1:27" x14ac:dyDescent="0.3">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spans="1:27" x14ac:dyDescent="0.3">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spans="1:27" x14ac:dyDescent="0.3">
      <c r="A51" s="36"/>
      <c r="B51" s="36"/>
      <c r="C51" s="36"/>
      <c r="D51" s="36"/>
      <c r="E51" s="36"/>
      <c r="F51" s="36"/>
      <c r="G51" s="36"/>
      <c r="H51" s="37"/>
      <c r="I51" s="36"/>
      <c r="J51" s="36"/>
      <c r="K51" s="36"/>
      <c r="L51" s="36"/>
      <c r="M51" s="36"/>
      <c r="N51" s="36"/>
      <c r="O51" s="36"/>
      <c r="P51" s="36"/>
      <c r="Q51" s="36"/>
      <c r="R51" s="36"/>
      <c r="S51" s="36"/>
      <c r="T51" s="36"/>
      <c r="U51" s="36"/>
      <c r="V51" s="36"/>
      <c r="W51" s="36"/>
      <c r="X51" s="36"/>
      <c r="Y51" s="36"/>
      <c r="Z51" s="36"/>
      <c r="AA51" s="36"/>
    </row>
    <row r="52" spans="1:27" x14ac:dyDescent="0.3">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spans="1:27" x14ac:dyDescent="0.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spans="1:27" x14ac:dyDescent="0.3">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spans="1:27" x14ac:dyDescent="0.3">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spans="1:27" x14ac:dyDescent="0.3">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spans="1:27" x14ac:dyDescent="0.3">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spans="1:27" x14ac:dyDescent="0.3">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spans="1:27" x14ac:dyDescent="0.3">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spans="1:27" x14ac:dyDescent="0.3">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spans="1:27" x14ac:dyDescent="0.3">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spans="1:27" x14ac:dyDescent="0.3">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spans="1:27" x14ac:dyDescent="0.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spans="1:27" x14ac:dyDescent="0.3">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spans="1:27" x14ac:dyDescent="0.3">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spans="1:27" x14ac:dyDescent="0.3">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1:27" x14ac:dyDescent="0.3">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spans="1:27" x14ac:dyDescent="0.3">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x14ac:dyDescent="0.3">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1:27" x14ac:dyDescent="0.3">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1:27" x14ac:dyDescent="0.3">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1:27" x14ac:dyDescent="0.3">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1:27" x14ac:dyDescent="0.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1:27" x14ac:dyDescent="0.3">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1:27" x14ac:dyDescent="0.3">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A882-44CF-DD45-BE4C-17D673FA7737}">
  <dimension ref="A1"/>
  <sheetViews>
    <sheetView showGridLines="0" showRowColHeaders="0" workbookViewId="0"/>
  </sheetViews>
  <sheetFormatPr defaultColWidth="10.69921875" defaultRowHeight="15.6" x14ac:dyDescent="0.3"/>
  <sheetData/>
  <sheetProtection algorithmName="SHA-512" hashValue="7nuo/jPdO1zbsH1FiReCjr8eFrz7kgaU9w+ym1S1ZkKC/TR3pgKpJIY8vFuBDimC+zBPhxLmN87B8Oj0gGsfBA==" saltValue="5Vn53KhYRi0asJLLrQ7bog==" spinCount="100000" sheet="1" objects="1" scenarios="1"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Pivottables</vt:lpstr>
      <vt:lpstr>Dashboard</vt:lpstr>
      <vt:lpstr>© Copyright and License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Logistics Transportation Management Dashboard</dc:title>
  <dc:subject>www.other-levels.com</dc:subject>
  <dc:creator>www.other-levels.com</dc:creator>
  <cp:keywords>www.other-levels.com</cp:keywords>
  <dc:description>Copyright © 2024 Other Level's. All rights reserved
"Any illegal reproduction of this content in any form will result in immediate action against the person concerned."</dc:description>
  <cp:lastModifiedBy>Likhit C</cp:lastModifiedBy>
  <dcterms:created xsi:type="dcterms:W3CDTF">2022-05-09T12:20:03Z</dcterms:created>
  <dcterms:modified xsi:type="dcterms:W3CDTF">2024-12-20T00:53:12Z</dcterms:modified>
  <cp:category/>
</cp:coreProperties>
</file>