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frongbook/Downloads/hr_data/"/>
    </mc:Choice>
  </mc:AlternateContent>
  <xr:revisionPtr revIDLastSave="0" documentId="13_ncr:1_{B80D74FE-2F3B-D640-BDB7-2AD66C7576DE}" xr6:coauthVersionLast="47" xr6:coauthVersionMax="47" xr10:uidLastSave="{00000000-0000-0000-0000-000000000000}"/>
  <bookViews>
    <workbookView xWindow="0" yWindow="0" windowWidth="28800" windowHeight="18000" activeTab="4" xr2:uid="{C02668B5-56CC-4E36-8559-285D2AAB0985}"/>
  </bookViews>
  <sheets>
    <sheet name="EMPLOYEE" sheetId="1" r:id="rId1"/>
    <sheet name="BRANCH" sheetId="2" r:id="rId2"/>
    <sheet name="EXCEL TABLE" sheetId="3" r:id="rId3"/>
    <sheet name="PIVOT TABLE" sheetId="4" r:id="rId4"/>
    <sheet name="EMPLOYEE_DASHBOARD" sheetId="5" r:id="rId5"/>
  </sheets>
  <definedNames>
    <definedName name="_xlnm._FilterDatabase" localSheetId="0" hidden="1">EMPLOYEE!$A$1:$S$21</definedName>
    <definedName name="BIRTH_DATE">EMPLOYEE!$L$2:$L$21</definedName>
    <definedName name="BONUS">EMPLOYEE!$H$2:$H$21</definedName>
    <definedName name="BRANCH">BRANCH!$A$1:$C$4</definedName>
    <definedName name="BRANCH_ID">EMPLOYEE!$P$2:$P$21</definedName>
    <definedName name="BRANCH_ID2">BRANCH!$A$2:$A$4</definedName>
    <definedName name="CITY">BRANCH!$B$2:$B$4</definedName>
    <definedName name="COUNTRY">BRANCH!$C$2:$C$4</definedName>
    <definedName name="DEGREE">EMPLOYEE!$J$2:$J$21</definedName>
    <definedName name="DEPT">EMPLOYEE!$D$2:$D$21</definedName>
    <definedName name="EMP_ID">EMPLOYEE!$A$2:$A$21</definedName>
    <definedName name="EMPLOYEE">EMPLOYEE!$A$2:$S$21</definedName>
    <definedName name="HIRED_DATE">EMPLOYEE!$M$2:$M$21</definedName>
    <definedName name="INCENTIVE">EMPLOYEE!$I$2:$I$21</definedName>
    <definedName name="JOB_TITLE">EMPLOYEE!$E$2:$E$21</definedName>
    <definedName name="MAJOR">EMPLOYEE!$K$2:$K$21</definedName>
    <definedName name="NAME">EMPLOYEE!$B$2:$B$21</definedName>
    <definedName name="POSITION">EMPLOYEE!$F$2:$F$21</definedName>
    <definedName name="POSITIONN">EMPLOYEE!$F$2:$F$21</definedName>
    <definedName name="SALARY">EMPLOYEE!$G$2:$G$21</definedName>
    <definedName name="SALARY_INC">EMPLOYEE!$U$3</definedName>
    <definedName name="Slicer_CITY">#N/A</definedName>
    <definedName name="Slicer_DEPT">#N/A</definedName>
    <definedName name="Slicer_POSITION">#N/A</definedName>
    <definedName name="Slicer_POSITION1">#N/A</definedName>
  </definedNames>
  <calcPr calcId="191029"/>
  <pivotCaches>
    <pivotCache cacheId="25"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a="1"/>
  <c r="C2" i="1" s="1"/>
  <c r="E11" i="4"/>
  <c r="F11" i="4"/>
  <c r="D11" i="4"/>
  <c r="V3" i="3"/>
  <c r="V2" i="3"/>
  <c r="P2" i="1"/>
  <c r="P3" i="1"/>
  <c r="P4" i="1"/>
  <c r="P5" i="1"/>
  <c r="P6" i="1"/>
  <c r="P7" i="1"/>
  <c r="P8" i="1"/>
  <c r="P9" i="1"/>
  <c r="P10" i="1"/>
  <c r="P11" i="1"/>
  <c r="P12" i="1"/>
  <c r="P13" i="1"/>
  <c r="P14" i="1"/>
  <c r="P15" i="1"/>
  <c r="P16" i="1"/>
  <c r="P17" i="1"/>
  <c r="P18" i="1"/>
  <c r="P19" i="1"/>
  <c r="P20" i="1"/>
  <c r="N2" i="1" a="1"/>
  <c r="N2" i="1" s="1"/>
  <c r="O2" i="1" a="1"/>
  <c r="O2" i="1" s="1"/>
  <c r="P21" i="1"/>
  <c r="S2" i="1" a="1"/>
  <c r="S2" i="1" s="1"/>
  <c r="C11" i="4"/>
  <c r="Q2" i="1" l="1" a="1"/>
  <c r="R2" i="1" a="1"/>
  <c r="R2" i="1" s="1"/>
  <c r="Q2" i="1" l="1"/>
  <c r="A23" i="1" s="1" a="1"/>
  <c r="A2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07FB72-4B1A-154C-8F78-55CE09B13CB6}" keepAlive="1" name="Query - hr_data_csv" description="Connection to the 'hr_data_csv' query in the workbook." type="5" refreshedVersion="8" background="1" saveData="1">
    <dbPr connection="Provider=Microsoft.Mashup.OleDb.1;Data Source=$Workbook$;Location=hr_data_csv;Extended Properties=&quot;&quot;" command="SELECT * FROM [hr_data_csv]"/>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<sst xmlns="http://schemas.openxmlformats.org/spreadsheetml/2006/main" count="446" uniqueCount="101">
  <si>
    <t>EMP_ID</t>
  </si>
  <si>
    <t>NAME</t>
  </si>
  <si>
    <t>DEPT</t>
  </si>
  <si>
    <t>JOB_TITLE</t>
  </si>
  <si>
    <t>POSITION</t>
  </si>
  <si>
    <t>SALARY</t>
  </si>
  <si>
    <t>INCENTIVE</t>
  </si>
  <si>
    <t>DEGREE</t>
  </si>
  <si>
    <t>MAJOR</t>
  </si>
  <si>
    <t>BIRTH_DATE</t>
  </si>
  <si>
    <t>HIRED_DATE</t>
  </si>
  <si>
    <t>Toy</t>
  </si>
  <si>
    <t>Marketing</t>
  </si>
  <si>
    <t>Manager</t>
  </si>
  <si>
    <t>Back</t>
  </si>
  <si>
    <t>Fixed</t>
  </si>
  <si>
    <t>Bachelor</t>
  </si>
  <si>
    <t>John</t>
  </si>
  <si>
    <t>Officer</t>
  </si>
  <si>
    <t>Incentive</t>
  </si>
  <si>
    <t>Mary</t>
  </si>
  <si>
    <t>Economics</t>
  </si>
  <si>
    <t>David</t>
  </si>
  <si>
    <t>AVP</t>
  </si>
  <si>
    <t>Computer Science</t>
  </si>
  <si>
    <t>Anna</t>
  </si>
  <si>
    <t>SVP</t>
  </si>
  <si>
    <t>Front</t>
  </si>
  <si>
    <t>Kevin</t>
  </si>
  <si>
    <t>Sales</t>
  </si>
  <si>
    <t>Mark</t>
  </si>
  <si>
    <t>Nami</t>
  </si>
  <si>
    <t>Finance</t>
  </si>
  <si>
    <t>Lufy</t>
  </si>
  <si>
    <t>Management</t>
  </si>
  <si>
    <t>Sunji</t>
  </si>
  <si>
    <t>Zoro</t>
  </si>
  <si>
    <t>HR</t>
  </si>
  <si>
    <t>Human Resource</t>
  </si>
  <si>
    <t>Uzop</t>
  </si>
  <si>
    <t>Social Science</t>
  </si>
  <si>
    <t>Garf</t>
  </si>
  <si>
    <t>Mihawk</t>
  </si>
  <si>
    <t>CEO Office</t>
  </si>
  <si>
    <t>CEO</t>
  </si>
  <si>
    <t>Jennifer</t>
  </si>
  <si>
    <t>Kim</t>
  </si>
  <si>
    <t>Data Science</t>
  </si>
  <si>
    <t>Engineering</t>
  </si>
  <si>
    <t>Liam</t>
  </si>
  <si>
    <t>Wick</t>
  </si>
  <si>
    <t>Bean</t>
  </si>
  <si>
    <t>Statistics</t>
  </si>
  <si>
    <t>Beck</t>
  </si>
  <si>
    <t>Master</t>
  </si>
  <si>
    <t>BONUS</t>
  </si>
  <si>
    <t>EMAIL</t>
  </si>
  <si>
    <t>toy@company.com</t>
  </si>
  <si>
    <t>PERFORMANCE</t>
  </si>
  <si>
    <t>john@company.com</t>
  </si>
  <si>
    <t>mary@company.com</t>
  </si>
  <si>
    <t>david@company.com</t>
  </si>
  <si>
    <t>anna@company.com</t>
  </si>
  <si>
    <t>kevin@company.com</t>
  </si>
  <si>
    <t>mark@company.com</t>
  </si>
  <si>
    <t>nami@company.com</t>
  </si>
  <si>
    <t>lufy@company.com</t>
  </si>
  <si>
    <t>sunji@company.com</t>
  </si>
  <si>
    <t>zoro@company.com</t>
  </si>
  <si>
    <t>uzop@company.com</t>
  </si>
  <si>
    <t>garf@company.com</t>
  </si>
  <si>
    <t>mihawk@company.com</t>
  </si>
  <si>
    <t>jennifer@company.com</t>
  </si>
  <si>
    <t>kim@company.com</t>
  </si>
  <si>
    <t>liam@company.com</t>
  </si>
  <si>
    <t>wick@company.com</t>
  </si>
  <si>
    <t>bean@company.com</t>
  </si>
  <si>
    <t>beck@company.com</t>
  </si>
  <si>
    <t>EXP_YEAR</t>
  </si>
  <si>
    <t>CITY</t>
  </si>
  <si>
    <t>London</t>
  </si>
  <si>
    <t>COUNTRY</t>
  </si>
  <si>
    <t>New York</t>
  </si>
  <si>
    <t>BRANCH_ID</t>
  </si>
  <si>
    <t>UK</t>
  </si>
  <si>
    <t>USA</t>
  </si>
  <si>
    <t>Bangkok</t>
  </si>
  <si>
    <t>THAI</t>
  </si>
  <si>
    <t>NEW_SALARY</t>
  </si>
  <si>
    <t>Salary Increse</t>
  </si>
  <si>
    <t>Avg</t>
  </si>
  <si>
    <t>High</t>
  </si>
  <si>
    <t>จำนวนพนักงาน</t>
  </si>
  <si>
    <t>รวมเงินเดือนทั้งหมด</t>
  </si>
  <si>
    <t>Row Labels</t>
  </si>
  <si>
    <t>Grand Total</t>
  </si>
  <si>
    <t>Sum of SALARY</t>
  </si>
  <si>
    <t>Sum of BONUS</t>
  </si>
  <si>
    <t>Sum of %BONUS</t>
  </si>
  <si>
    <t>Average of SALARY</t>
  </si>
  <si>
    <t>Count of EMP_ID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</si>
</sst>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THB&quot;* #,##0.00_);_(&quot;THB&quot;* \(#,##0.00\);_(&quot;THB&quot;* &quot;-&quot;??_);_(@_)"/>
    <numFmt numFmtId="164" formatCode="yyyy\-mm\-dd;@"/>
    <numFmt numFmtId="165" formatCode="_([$$-409]* #,##0_);_([$$-409]* \(#,##0\);_([$$-409]* &quot;-&quot;??_);_(@_)"/>
  </numFmts>
  <fonts count="3" x14ac:knownFonts="1">
    <font>
      <sz val="11"/>
      <color theme="1"/>
      <name val="Aptos Narrow"/>
      <family val="2"/>
      <scheme val="minor"/>
    </font>
    <font>
      <sz val="11"/>
      <color theme="1"/>
      <name val="Aptos Narrow"/>
      <family val="2"/>
      <scheme val="minor"/>
    </font>
    <font>
      <b/>
      <sz val="11"/>
      <color theme="1"/>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164" fontId="0" fillId="0" borderId="0" xfId="0" applyNumberFormat="1"/>
    <xf numFmtId="0" fontId="0" fillId="0" borderId="0" xfId="0" applyAlignment="1">
      <alignment horizontal="center"/>
    </xf>
    <xf numFmtId="0" fontId="2" fillId="0" borderId="0" xfId="0" applyFont="1"/>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xf>
    <xf numFmtId="0" fontId="2" fillId="0" borderId="0" xfId="0" applyFont="1" applyAlignment="1">
      <alignment horizontal="left"/>
    </xf>
    <xf numFmtId="9" fontId="0" fillId="2" borderId="0" xfId="0" applyNumberFormat="1" applyFill="1" applyAlignment="1">
      <alignment horizontal="center"/>
    </xf>
    <xf numFmtId="165" fontId="0" fillId="0" borderId="0" xfId="1" applyNumberFormat="1" applyFont="1"/>
    <xf numFmtId="0" fontId="0" fillId="0" borderId="0" xfId="0" pivotButton="1"/>
    <xf numFmtId="165" fontId="0" fillId="0" borderId="0" xfId="0" applyNumberFormat="1"/>
    <xf numFmtId="10" fontId="0" fillId="0" borderId="0" xfId="0" applyNumberFormat="1"/>
    <xf numFmtId="0" fontId="0" fillId="0" borderId="0" xfId="0" applyNumberFormat="1"/>
    <xf numFmtId="9" fontId="0" fillId="0" borderId="0" xfId="2" applyNumberFormat="1" applyFont="1"/>
    <xf numFmtId="165" fontId="0" fillId="0" borderId="0" xfId="0" applyNumberFormat="1" applyAlignment="1">
      <alignment horizontal="right"/>
    </xf>
  </cellXfs>
  <cellStyles count="3">
    <cellStyle name="Currency" xfId="1" builtinId="4"/>
    <cellStyle name="Normal" xfId="0" builtinId="0"/>
    <cellStyle name="Percent" xfId="2" builtinId="5"/>
  </cellStyles>
  <dxfs count="10">
    <dxf>
      <numFmt numFmtId="165" formatCode="_([$$-409]* #,##0_);_([$$-409]* \(#,##0\);_([$$-409]* &quot;-&quot;??_);_(@_)"/>
    </dxf>
    <dxf>
      <numFmt numFmtId="165" formatCode="_([$$-409]* #,##0_);_([$$-409]* \(#,##0\);_([$$-409]* &quot;-&quot;??_);_(@_)"/>
    </dxf>
    <dxf>
      <numFmt numFmtId="165" formatCode="_([$$-409]* #,##0_);_([$$-409]* \(#,##0\);_([$$-409]* &quot;-&quot;??_);_(@_)"/>
    </dxf>
    <dxf>
      <numFmt numFmtId="165" formatCode="_([$$-409]* #,##0_);_([$$-409]* \(#,##0\);_([$$-409]* &quot;-&quot;??_);_(@_)"/>
    </dxf>
    <dxf>
      <numFmt numFmtId="0" formatCode="General"/>
    </dxf>
    <dxf>
      <numFmt numFmtId="14" formatCode="0.0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dxf>
    <dxf>
      <numFmt numFmtId="164" formatCode="yyyy\-mm\-dd;@"/>
    </dxf>
  </dxfs>
  <tableStyles count="0" defaultTableStyle="TableStyleMedium2" defaultPivotStyle="PivotStyleLight16"/>
  <colors>
    <mruColors>
      <color rgb="FF156082"/>
      <color rgb="FF5BABDB"/>
      <color rgb="FF0673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[hr_data.xlsx]PIVOT TABLE!PivotTable1</c:name>
    <c:fmtId val="6"/>
  </c:pivotSource>
  <c:chart>
    <c:title>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TH"/>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5"/>
      </c:pivotFmt>
      <c:pivotFmt>
        <c:idx val="16"/>
      </c:pivotFmt>
      <c:pivotFmt>
        <c:idx val="17"/>
      </c:pivotFmt>
      <c:pivotFmt>
        <c:idx val="18"/>
      </c:pivotFmt>
      <c:pivotFmt>
        <c:idx val="19"/>
      </c:pivotFmt>
      <c:pivotFmt>
        <c:idx val="20"/>
      </c:pivotFmt>
      <c:pivotFmt>
        <c:idx val="2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2"/>
      </c:pivotFmt>
      <c:pivotFmt>
        <c:idx val="23"/>
      </c:pivotFmt>
      <c:pivotFmt>
        <c:idx val="24"/>
      </c:pivotFmt>
      <c:pivotFmt>
        <c:idx val="25"/>
      </c:pivotFmt>
      <c:pivotFmt>
        <c:idx val="26"/>
      </c:pivotFmt>
      <c:pivotFmt>
        <c:idx val="27"/>
      </c:pivotFmt>
      <c:pivotFmt>
        <c:idx val="28"/>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9"/>
      </c:pivotFmt>
      <c:pivotFmt>
        <c:idx val="30"/>
      </c:pivotFmt>
      <c:pivotFmt>
        <c:idx val="31"/>
      </c:pivotFmt>
      <c:pivotFmt>
        <c:idx val="32"/>
      </c:pivotFmt>
      <c:pivotFmt>
        <c:idx val="33"/>
      </c:pivotFmt>
      <c:pivotFmt>
        <c:idx val="34"/>
      </c:pivotFmt>
      <c:pivotFmt>
        <c:idx val="3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6"/>
      </c:pivotFmt>
      <c:pivotFmt>
        <c:idx val="37"/>
      </c:pivotFmt>
      <c:pivotFmt>
        <c:idx val="38"/>
      </c:pivotFmt>
      <c:pivotFmt>
        <c:idx val="39"/>
      </c:pivotFmt>
      <c:pivotFmt>
        <c:idx val="40"/>
      </c:pivotFmt>
      <c:pivotFmt>
        <c:idx val="41"/>
      </c:pivotFmt>
      <c:pivotFmt>
        <c:idx val="42"/>
        <c:spPr>
          <a:solidFill>
            <a:schemeClr val="accent4"/>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accent4">
              <a:shade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4"/>
        <c:spPr>
          <a:solidFill>
            <a:schemeClr val="accent4">
              <a:shade val="7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5"/>
        <c:spPr>
          <a:solidFill>
            <a:schemeClr val="accent4">
              <a:shade val="9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6"/>
        <c:spPr>
          <a:solidFill>
            <a:schemeClr val="accent4">
              <a:tint val="9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7"/>
        <c:spPr>
          <a:solidFill>
            <a:schemeClr val="accent4">
              <a:tint val="7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8"/>
        <c:spPr>
          <a:solidFill>
            <a:schemeClr val="accent4">
              <a:tint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9"/>
        <c:spPr>
          <a:solidFill>
            <a:schemeClr val="accent4"/>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0"/>
        <c:spPr>
          <a:solidFill>
            <a:schemeClr val="accent4">
              <a:shade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1"/>
        <c:spPr>
          <a:solidFill>
            <a:schemeClr val="accent4">
              <a:shade val="7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2"/>
        <c:spPr>
          <a:solidFill>
            <a:schemeClr val="accent4">
              <a:shade val="9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3"/>
        <c:spPr>
          <a:solidFill>
            <a:schemeClr val="accent4">
              <a:tint val="9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4"/>
        <c:spPr>
          <a:solidFill>
            <a:schemeClr val="accent4">
              <a:tint val="7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5"/>
        <c:spPr>
          <a:solidFill>
            <a:schemeClr val="accent4">
              <a:tint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6"/>
        <c:spPr>
          <a:solidFill>
            <a:schemeClr val="accent4"/>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7"/>
        <c:spPr>
          <a:solidFill>
            <a:schemeClr val="accent4">
              <a:shade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8"/>
        <c:spPr>
          <a:solidFill>
            <a:schemeClr val="accent4">
              <a:shade val="7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9"/>
        <c:spPr>
          <a:solidFill>
            <a:schemeClr val="accent4">
              <a:shade val="9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0"/>
        <c:spPr>
          <a:solidFill>
            <a:schemeClr val="accent4">
              <a:tint val="9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1"/>
        <c:spPr>
          <a:solidFill>
            <a:schemeClr val="accent4">
              <a:tint val="7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2"/>
        <c:spPr>
          <a:solidFill>
            <a:schemeClr val="accent4">
              <a:tint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3"/>
        <c:spPr>
          <a:solidFill>
            <a:schemeClr val="accent4"/>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4"/>
        <c:spPr>
          <a:solidFill>
            <a:schemeClr val="accent4">
              <a:shade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5"/>
        <c:spPr>
          <a:solidFill>
            <a:schemeClr val="accent4">
              <a:shade val="7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6"/>
        <c:spPr>
          <a:solidFill>
            <a:schemeClr val="accent4">
              <a:shade val="9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7"/>
        <c:spPr>
          <a:solidFill>
            <a:schemeClr val="accent4">
              <a:tint val="9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8"/>
        <c:spPr>
          <a:solidFill>
            <a:schemeClr val="accent4">
              <a:tint val="7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9"/>
        <c:spPr>
          <a:solidFill>
            <a:schemeClr val="accent4">
              <a:tint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0"/>
        <c:spPr>
          <a:solidFill>
            <a:schemeClr val="accent4"/>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1"/>
        <c:spPr>
          <a:solidFill>
            <a:schemeClr val="accent4">
              <a:shade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2"/>
        <c:spPr>
          <a:solidFill>
            <a:schemeClr val="accent4">
              <a:shade val="7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3"/>
        <c:spPr>
          <a:solidFill>
            <a:schemeClr val="accent4">
              <a:shade val="9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4"/>
        <c:spPr>
          <a:solidFill>
            <a:schemeClr val="accent4">
              <a:tint val="9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5"/>
        <c:spPr>
          <a:solidFill>
            <a:schemeClr val="accent4">
              <a:tint val="7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6"/>
        <c:spPr>
          <a:solidFill>
            <a:schemeClr val="accent4">
              <a:tint val="5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TABLE'!$B$3</c:f>
              <c:strCache>
                <c:ptCount val="1"/>
                <c:pt idx="0">
                  <c:v>Average of SALARY</c:v>
                </c:pt>
              </c:strCache>
            </c:strRef>
          </c:tx>
          <c:dPt>
            <c:idx val="0"/>
            <c:bubble3D val="0"/>
            <c:spPr>
              <a:solidFill>
                <a:schemeClr val="accent4">
                  <a:shade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905F-0C4C-9104-9BEE1B4904F6}"/>
              </c:ext>
            </c:extLst>
          </c:dPt>
          <c:dPt>
            <c:idx val="1"/>
            <c:bubble3D val="0"/>
            <c:spPr>
              <a:solidFill>
                <a:schemeClr val="accent4">
                  <a:shade val="7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905F-0C4C-9104-9BEE1B4904F6}"/>
              </c:ext>
            </c:extLst>
          </c:dPt>
          <c:dPt>
            <c:idx val="2"/>
            <c:bubble3D val="0"/>
            <c:spPr>
              <a:solidFill>
                <a:schemeClr val="accent4">
                  <a:shade val="9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905F-0C4C-9104-9BEE1B4904F6}"/>
              </c:ext>
            </c:extLst>
          </c:dPt>
          <c:dPt>
            <c:idx val="3"/>
            <c:bubble3D val="0"/>
            <c:spPr>
              <a:solidFill>
                <a:schemeClr val="accent4">
                  <a:tint val="9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905F-0C4C-9104-9BEE1B4904F6}"/>
              </c:ext>
            </c:extLst>
          </c:dPt>
          <c:dPt>
            <c:idx val="4"/>
            <c:bubble3D val="0"/>
            <c:spPr>
              <a:solidFill>
                <a:schemeClr val="accent4">
                  <a:tint val="7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905F-0C4C-9104-9BEE1B4904F6}"/>
              </c:ext>
            </c:extLst>
          </c:dPt>
          <c:dPt>
            <c:idx val="5"/>
            <c:bubble3D val="0"/>
            <c:spPr>
              <a:solidFill>
                <a:schemeClr val="accent4">
                  <a:tint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905F-0C4C-9104-9BEE1B4904F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hade val="53000"/>
                      </a:schemeClr>
                    </a:solidFill>
                    <a:latin typeface="+mn-lt"/>
                    <a:ea typeface="+mn-ea"/>
                    <a:cs typeface="+mn-cs"/>
                  </a:defRPr>
                </a:pPr>
                <a:endParaRPr lang="en-TH"/>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TABLE'!$A$4:$A$10</c:f>
              <c:strCache>
                <c:ptCount val="6"/>
                <c:pt idx="0">
                  <c:v>CEO Office</c:v>
                </c:pt>
                <c:pt idx="1">
                  <c:v>Finance</c:v>
                </c:pt>
                <c:pt idx="2">
                  <c:v>Data Science</c:v>
                </c:pt>
                <c:pt idx="3">
                  <c:v>Marketing</c:v>
                </c:pt>
                <c:pt idx="4">
                  <c:v>Sales</c:v>
                </c:pt>
                <c:pt idx="5">
                  <c:v>HR</c:v>
                </c:pt>
              </c:strCache>
            </c:strRef>
          </c:cat>
          <c:val>
            <c:numRef>
              <c:f>'PIVOT TABLE'!$B$4:$B$10</c:f>
              <c:numCache>
                <c:formatCode>_([$$-409]* #,##0_);_([$$-409]* \(#,##0\);_([$$-409]* "-"??_);_(@_)</c:formatCode>
                <c:ptCount val="6"/>
                <c:pt idx="0">
                  <c:v>215000</c:v>
                </c:pt>
                <c:pt idx="1">
                  <c:v>103000</c:v>
                </c:pt>
                <c:pt idx="2">
                  <c:v>90000</c:v>
                </c:pt>
                <c:pt idx="3">
                  <c:v>86000</c:v>
                </c:pt>
                <c:pt idx="4">
                  <c:v>84000</c:v>
                </c:pt>
                <c:pt idx="5">
                  <c:v>75000</c:v>
                </c:pt>
              </c:numCache>
            </c:numRef>
          </c:val>
          <c:extLst>
            <c:ext xmlns:c16="http://schemas.microsoft.com/office/drawing/2014/chart" uri="{C3380CC4-5D6E-409C-BE32-E72D297353CC}">
              <c16:uniqueId val="{0000000C-905F-0C4C-9104-9BEE1B4904F6}"/>
            </c:ext>
          </c:extLst>
        </c:ser>
        <c:ser>
          <c:idx val="1"/>
          <c:order val="1"/>
          <c:tx>
            <c:strRef>
              <c:f>'PIVOT TABLE'!$C$3</c:f>
              <c:strCache>
                <c:ptCount val="1"/>
                <c:pt idx="0">
                  <c:v>Sum of SALARY</c:v>
                </c:pt>
              </c:strCache>
            </c:strRef>
          </c:tx>
          <c:dPt>
            <c:idx val="0"/>
            <c:bubble3D val="0"/>
            <c:spPr>
              <a:solidFill>
                <a:schemeClr val="accent4">
                  <a:shade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E-905F-0C4C-9104-9BEE1B4904F6}"/>
              </c:ext>
            </c:extLst>
          </c:dPt>
          <c:dPt>
            <c:idx val="1"/>
            <c:bubble3D val="0"/>
            <c:spPr>
              <a:solidFill>
                <a:schemeClr val="accent4">
                  <a:shade val="7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0-905F-0C4C-9104-9BEE1B4904F6}"/>
              </c:ext>
            </c:extLst>
          </c:dPt>
          <c:dPt>
            <c:idx val="2"/>
            <c:bubble3D val="0"/>
            <c:spPr>
              <a:solidFill>
                <a:schemeClr val="accent4">
                  <a:shade val="9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2-905F-0C4C-9104-9BEE1B4904F6}"/>
              </c:ext>
            </c:extLst>
          </c:dPt>
          <c:dPt>
            <c:idx val="3"/>
            <c:bubble3D val="0"/>
            <c:spPr>
              <a:solidFill>
                <a:schemeClr val="accent4">
                  <a:tint val="9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4-905F-0C4C-9104-9BEE1B4904F6}"/>
              </c:ext>
            </c:extLst>
          </c:dPt>
          <c:dPt>
            <c:idx val="4"/>
            <c:bubble3D val="0"/>
            <c:spPr>
              <a:solidFill>
                <a:schemeClr val="accent4">
                  <a:tint val="7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6-905F-0C4C-9104-9BEE1B4904F6}"/>
              </c:ext>
            </c:extLst>
          </c:dPt>
          <c:dPt>
            <c:idx val="5"/>
            <c:bubble3D val="0"/>
            <c:spPr>
              <a:solidFill>
                <a:schemeClr val="accent4">
                  <a:tint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8-905F-0C4C-9104-9BEE1B4904F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hade val="76000"/>
                      </a:schemeClr>
                    </a:solidFill>
                    <a:latin typeface="+mn-lt"/>
                    <a:ea typeface="+mn-ea"/>
                    <a:cs typeface="+mn-cs"/>
                  </a:defRPr>
                </a:pPr>
                <a:endParaRPr lang="en-TH"/>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TABLE'!$A$4:$A$10</c:f>
              <c:strCache>
                <c:ptCount val="6"/>
                <c:pt idx="0">
                  <c:v>CEO Office</c:v>
                </c:pt>
                <c:pt idx="1">
                  <c:v>Finance</c:v>
                </c:pt>
                <c:pt idx="2">
                  <c:v>Data Science</c:v>
                </c:pt>
                <c:pt idx="3">
                  <c:v>Marketing</c:v>
                </c:pt>
                <c:pt idx="4">
                  <c:v>Sales</c:v>
                </c:pt>
                <c:pt idx="5">
                  <c:v>HR</c:v>
                </c:pt>
              </c:strCache>
            </c:strRef>
          </c:cat>
          <c:val>
            <c:numRef>
              <c:f>'PIVOT TABLE'!$C$4:$C$10</c:f>
              <c:numCache>
                <c:formatCode>_([$$-409]* #,##0_);_([$$-409]* \(#,##0\);_([$$-409]* "-"??_);_(@_)</c:formatCode>
                <c:ptCount val="6"/>
                <c:pt idx="0">
                  <c:v>430000</c:v>
                </c:pt>
                <c:pt idx="1">
                  <c:v>206000</c:v>
                </c:pt>
                <c:pt idx="2">
                  <c:v>450000</c:v>
                </c:pt>
                <c:pt idx="3">
                  <c:v>430000</c:v>
                </c:pt>
                <c:pt idx="4">
                  <c:v>252000</c:v>
                </c:pt>
                <c:pt idx="5">
                  <c:v>225000</c:v>
                </c:pt>
              </c:numCache>
            </c:numRef>
          </c:val>
          <c:extLst>
            <c:ext xmlns:c16="http://schemas.microsoft.com/office/drawing/2014/chart" uri="{C3380CC4-5D6E-409C-BE32-E72D297353CC}">
              <c16:uniqueId val="{00000019-905F-0C4C-9104-9BEE1B4904F6}"/>
            </c:ext>
          </c:extLst>
        </c:ser>
        <c:ser>
          <c:idx val="2"/>
          <c:order val="2"/>
          <c:tx>
            <c:strRef>
              <c:f>'PIVOT TABLE'!$D$3</c:f>
              <c:strCache>
                <c:ptCount val="1"/>
                <c:pt idx="0">
                  <c:v>Count of EMP_ID</c:v>
                </c:pt>
              </c:strCache>
            </c:strRef>
          </c:tx>
          <c:dPt>
            <c:idx val="0"/>
            <c:bubble3D val="0"/>
            <c:spPr>
              <a:solidFill>
                <a:schemeClr val="accent4">
                  <a:shade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B-905F-0C4C-9104-9BEE1B4904F6}"/>
              </c:ext>
            </c:extLst>
          </c:dPt>
          <c:dPt>
            <c:idx val="1"/>
            <c:bubble3D val="0"/>
            <c:spPr>
              <a:solidFill>
                <a:schemeClr val="accent4">
                  <a:shade val="7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D-905F-0C4C-9104-9BEE1B4904F6}"/>
              </c:ext>
            </c:extLst>
          </c:dPt>
          <c:dPt>
            <c:idx val="2"/>
            <c:bubble3D val="0"/>
            <c:spPr>
              <a:solidFill>
                <a:schemeClr val="accent4">
                  <a:shade val="9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F-905F-0C4C-9104-9BEE1B4904F6}"/>
              </c:ext>
            </c:extLst>
          </c:dPt>
          <c:dPt>
            <c:idx val="3"/>
            <c:bubble3D val="0"/>
            <c:spPr>
              <a:solidFill>
                <a:schemeClr val="accent4">
                  <a:tint val="9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1-905F-0C4C-9104-9BEE1B4904F6}"/>
              </c:ext>
            </c:extLst>
          </c:dPt>
          <c:dPt>
            <c:idx val="4"/>
            <c:bubble3D val="0"/>
            <c:spPr>
              <a:solidFill>
                <a:schemeClr val="accent4">
                  <a:tint val="7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3-905F-0C4C-9104-9BEE1B4904F6}"/>
              </c:ext>
            </c:extLst>
          </c:dPt>
          <c:dPt>
            <c:idx val="5"/>
            <c:bubble3D val="0"/>
            <c:spPr>
              <a:solidFill>
                <a:schemeClr val="accent4">
                  <a:tint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5-905F-0C4C-9104-9BEE1B4904F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TH"/>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TABLE'!$A$4:$A$10</c:f>
              <c:strCache>
                <c:ptCount val="6"/>
                <c:pt idx="0">
                  <c:v>CEO Office</c:v>
                </c:pt>
                <c:pt idx="1">
                  <c:v>Finance</c:v>
                </c:pt>
                <c:pt idx="2">
                  <c:v>Data Science</c:v>
                </c:pt>
                <c:pt idx="3">
                  <c:v>Marketing</c:v>
                </c:pt>
                <c:pt idx="4">
                  <c:v>Sales</c:v>
                </c:pt>
                <c:pt idx="5">
                  <c:v>HR</c:v>
                </c:pt>
              </c:strCache>
            </c:strRef>
          </c:cat>
          <c:val>
            <c:numRef>
              <c:f>'PIVOT TABLE'!$D$4:$D$10</c:f>
              <c:numCache>
                <c:formatCode>General</c:formatCode>
                <c:ptCount val="6"/>
                <c:pt idx="0">
                  <c:v>2</c:v>
                </c:pt>
                <c:pt idx="1">
                  <c:v>2</c:v>
                </c:pt>
                <c:pt idx="2">
                  <c:v>5</c:v>
                </c:pt>
                <c:pt idx="3">
                  <c:v>5</c:v>
                </c:pt>
                <c:pt idx="4">
                  <c:v>3</c:v>
                </c:pt>
                <c:pt idx="5">
                  <c:v>3</c:v>
                </c:pt>
              </c:numCache>
            </c:numRef>
          </c:val>
          <c:extLst>
            <c:ext xmlns:c16="http://schemas.microsoft.com/office/drawing/2014/chart" uri="{C3380CC4-5D6E-409C-BE32-E72D297353CC}">
              <c16:uniqueId val="{00000026-905F-0C4C-9104-9BEE1B4904F6}"/>
            </c:ext>
          </c:extLst>
        </c:ser>
        <c:ser>
          <c:idx val="3"/>
          <c:order val="3"/>
          <c:tx>
            <c:strRef>
              <c:f>'PIVOT TABLE'!$E$3</c:f>
              <c:strCache>
                <c:ptCount val="1"/>
                <c:pt idx="0">
                  <c:v>Sum of %BONUS</c:v>
                </c:pt>
              </c:strCache>
            </c:strRef>
          </c:tx>
          <c:dPt>
            <c:idx val="0"/>
            <c:bubble3D val="0"/>
            <c:spPr>
              <a:solidFill>
                <a:schemeClr val="accent4">
                  <a:shade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8-905F-0C4C-9104-9BEE1B4904F6}"/>
              </c:ext>
            </c:extLst>
          </c:dPt>
          <c:dPt>
            <c:idx val="1"/>
            <c:bubble3D val="0"/>
            <c:spPr>
              <a:solidFill>
                <a:schemeClr val="accent4">
                  <a:shade val="7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A-905F-0C4C-9104-9BEE1B4904F6}"/>
              </c:ext>
            </c:extLst>
          </c:dPt>
          <c:dPt>
            <c:idx val="2"/>
            <c:bubble3D val="0"/>
            <c:spPr>
              <a:solidFill>
                <a:schemeClr val="accent4">
                  <a:shade val="9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C-905F-0C4C-9104-9BEE1B4904F6}"/>
              </c:ext>
            </c:extLst>
          </c:dPt>
          <c:dPt>
            <c:idx val="3"/>
            <c:bubble3D val="0"/>
            <c:spPr>
              <a:solidFill>
                <a:schemeClr val="accent4">
                  <a:tint val="9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E-905F-0C4C-9104-9BEE1B4904F6}"/>
              </c:ext>
            </c:extLst>
          </c:dPt>
          <c:dPt>
            <c:idx val="4"/>
            <c:bubble3D val="0"/>
            <c:spPr>
              <a:solidFill>
                <a:schemeClr val="accent4">
                  <a:tint val="7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0-905F-0C4C-9104-9BEE1B4904F6}"/>
              </c:ext>
            </c:extLst>
          </c:dPt>
          <c:dPt>
            <c:idx val="5"/>
            <c:bubble3D val="0"/>
            <c:spPr>
              <a:solidFill>
                <a:schemeClr val="accent4">
                  <a:tint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2-905F-0C4C-9104-9BEE1B4904F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tint val="77000"/>
                      </a:schemeClr>
                    </a:solidFill>
                    <a:latin typeface="+mn-lt"/>
                    <a:ea typeface="+mn-ea"/>
                    <a:cs typeface="+mn-cs"/>
                  </a:defRPr>
                </a:pPr>
                <a:endParaRPr lang="en-TH"/>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TABLE'!$A$4:$A$10</c:f>
              <c:strCache>
                <c:ptCount val="6"/>
                <c:pt idx="0">
                  <c:v>CEO Office</c:v>
                </c:pt>
                <c:pt idx="1">
                  <c:v>Finance</c:v>
                </c:pt>
                <c:pt idx="2">
                  <c:v>Data Science</c:v>
                </c:pt>
                <c:pt idx="3">
                  <c:v>Marketing</c:v>
                </c:pt>
                <c:pt idx="4">
                  <c:v>Sales</c:v>
                </c:pt>
                <c:pt idx="5">
                  <c:v>HR</c:v>
                </c:pt>
              </c:strCache>
            </c:strRef>
          </c:cat>
          <c:val>
            <c:numRef>
              <c:f>'PIVOT TABLE'!$E$4:$E$10</c:f>
              <c:numCache>
                <c:formatCode>0.00%</c:formatCode>
                <c:ptCount val="6"/>
                <c:pt idx="0">
                  <c:v>0.19534883720930232</c:v>
                </c:pt>
                <c:pt idx="1">
                  <c:v>0.15776699029126215</c:v>
                </c:pt>
                <c:pt idx="2">
                  <c:v>0.2011111111111111</c:v>
                </c:pt>
                <c:pt idx="3">
                  <c:v>0.16511627906976745</c:v>
                </c:pt>
                <c:pt idx="4">
                  <c:v>0.18452380952380953</c:v>
                </c:pt>
                <c:pt idx="5">
                  <c:v>0.16355555555555557</c:v>
                </c:pt>
              </c:numCache>
            </c:numRef>
          </c:val>
          <c:extLst>
            <c:ext xmlns:c16="http://schemas.microsoft.com/office/drawing/2014/chart" uri="{C3380CC4-5D6E-409C-BE32-E72D297353CC}">
              <c16:uniqueId val="{00000033-905F-0C4C-9104-9BEE1B4904F6}"/>
            </c:ext>
          </c:extLst>
        </c:ser>
        <c:ser>
          <c:idx val="4"/>
          <c:order val="4"/>
          <c:tx>
            <c:strRef>
              <c:f>'PIVOT TABLE'!$F$3</c:f>
              <c:strCache>
                <c:ptCount val="1"/>
                <c:pt idx="0">
                  <c:v>Sum of BONUS</c:v>
                </c:pt>
              </c:strCache>
            </c:strRef>
          </c:tx>
          <c:dPt>
            <c:idx val="0"/>
            <c:bubble3D val="0"/>
            <c:spPr>
              <a:solidFill>
                <a:schemeClr val="accent4">
                  <a:shade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5-905F-0C4C-9104-9BEE1B4904F6}"/>
              </c:ext>
            </c:extLst>
          </c:dPt>
          <c:dPt>
            <c:idx val="1"/>
            <c:bubble3D val="0"/>
            <c:spPr>
              <a:solidFill>
                <a:schemeClr val="accent4">
                  <a:shade val="7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7-905F-0C4C-9104-9BEE1B4904F6}"/>
              </c:ext>
            </c:extLst>
          </c:dPt>
          <c:dPt>
            <c:idx val="2"/>
            <c:bubble3D val="0"/>
            <c:spPr>
              <a:solidFill>
                <a:schemeClr val="accent4">
                  <a:shade val="9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9-905F-0C4C-9104-9BEE1B4904F6}"/>
              </c:ext>
            </c:extLst>
          </c:dPt>
          <c:dPt>
            <c:idx val="3"/>
            <c:bubble3D val="0"/>
            <c:spPr>
              <a:solidFill>
                <a:schemeClr val="accent4">
                  <a:tint val="9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B-905F-0C4C-9104-9BEE1B4904F6}"/>
              </c:ext>
            </c:extLst>
          </c:dPt>
          <c:dPt>
            <c:idx val="4"/>
            <c:bubble3D val="0"/>
            <c:spPr>
              <a:solidFill>
                <a:schemeClr val="accent4">
                  <a:tint val="7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D-905F-0C4C-9104-9BEE1B4904F6}"/>
              </c:ext>
            </c:extLst>
          </c:dPt>
          <c:dPt>
            <c:idx val="5"/>
            <c:bubble3D val="0"/>
            <c:spPr>
              <a:solidFill>
                <a:schemeClr val="accent4">
                  <a:tint val="5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F-905F-0C4C-9104-9BEE1B4904F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tint val="54000"/>
                      </a:schemeClr>
                    </a:solidFill>
                    <a:latin typeface="+mn-lt"/>
                    <a:ea typeface="+mn-ea"/>
                    <a:cs typeface="+mn-cs"/>
                  </a:defRPr>
                </a:pPr>
                <a:endParaRPr lang="en-TH"/>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TABLE'!$A$4:$A$10</c:f>
              <c:strCache>
                <c:ptCount val="6"/>
                <c:pt idx="0">
                  <c:v>CEO Office</c:v>
                </c:pt>
                <c:pt idx="1">
                  <c:v>Finance</c:v>
                </c:pt>
                <c:pt idx="2">
                  <c:v>Data Science</c:v>
                </c:pt>
                <c:pt idx="3">
                  <c:v>Marketing</c:v>
                </c:pt>
                <c:pt idx="4">
                  <c:v>Sales</c:v>
                </c:pt>
                <c:pt idx="5">
                  <c:v>HR</c:v>
                </c:pt>
              </c:strCache>
            </c:strRef>
          </c:cat>
          <c:val>
            <c:numRef>
              <c:f>'PIVOT TABLE'!$F$4:$F$10</c:f>
              <c:numCache>
                <c:formatCode>_([$$-409]* #,##0_);_([$$-409]* \(#,##0\);_([$$-409]* "-"??_);_(@_)</c:formatCode>
                <c:ptCount val="6"/>
                <c:pt idx="0">
                  <c:v>84000</c:v>
                </c:pt>
                <c:pt idx="1">
                  <c:v>32500</c:v>
                </c:pt>
                <c:pt idx="2">
                  <c:v>90500</c:v>
                </c:pt>
                <c:pt idx="3">
                  <c:v>71000</c:v>
                </c:pt>
                <c:pt idx="4">
                  <c:v>46500</c:v>
                </c:pt>
                <c:pt idx="5">
                  <c:v>36800</c:v>
                </c:pt>
              </c:numCache>
            </c:numRef>
          </c:val>
          <c:extLst>
            <c:ext xmlns:c16="http://schemas.microsoft.com/office/drawing/2014/chart" uri="{C3380CC4-5D6E-409C-BE32-E72D297353CC}">
              <c16:uniqueId val="{00000040-905F-0C4C-9104-9BEE1B4904F6}"/>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[hr_data.xlsx]PIVOT TABLE!PivotTable10</c:name>
    <c:fmtId val="7"/>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TH"/>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T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T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T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TABLE'!$B$15</c:f>
              <c:strCache>
                <c:ptCount val="1"/>
                <c:pt idx="0">
                  <c:v>Total</c:v>
                </c:pt>
              </c:strCache>
            </c:strRef>
          </c:tx>
          <c:spPr>
            <a:pattFill prst="ltUpDiag">
              <a:fgClr>
                <a:schemeClr val="accent1"/>
              </a:fgClr>
              <a:bgClr>
                <a:schemeClr val="lt1"/>
              </a:bgClr>
            </a:pattFill>
            <a:ln>
              <a:noFill/>
            </a:ln>
            <a:effectLst/>
          </c:spPr>
          <c:invertIfNegative val="0"/>
          <c:dLbls>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T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TABLE'!$A$16:$A$26</c:f>
              <c:strCache>
                <c:ptCount val="10"/>
                <c:pt idx="0">
                  <c:v>Finance</c:v>
                </c:pt>
                <c:pt idx="1">
                  <c:v>Statistics</c:v>
                </c:pt>
                <c:pt idx="2">
                  <c:v>Data Science</c:v>
                </c:pt>
                <c:pt idx="3">
                  <c:v>Computer Science</c:v>
                </c:pt>
                <c:pt idx="4">
                  <c:v>Marketing</c:v>
                </c:pt>
                <c:pt idx="5">
                  <c:v>Social Science</c:v>
                </c:pt>
                <c:pt idx="6">
                  <c:v>Economics</c:v>
                </c:pt>
                <c:pt idx="7">
                  <c:v>Engineering</c:v>
                </c:pt>
                <c:pt idx="8">
                  <c:v>Human Resource</c:v>
                </c:pt>
                <c:pt idx="9">
                  <c:v>Management</c:v>
                </c:pt>
              </c:strCache>
            </c:strRef>
          </c:cat>
          <c:val>
            <c:numRef>
              <c:f>'PIVOT TABLE'!$B$16:$B$26</c:f>
              <c:numCache>
                <c:formatCode>_([$$-409]* #,##0_);_([$$-409]* \(#,##0\);_([$$-409]* "-"??_);_(@_)</c:formatCode>
                <c:ptCount val="10"/>
                <c:pt idx="0">
                  <c:v>181000</c:v>
                </c:pt>
                <c:pt idx="1">
                  <c:v>175000</c:v>
                </c:pt>
                <c:pt idx="2">
                  <c:v>140000</c:v>
                </c:pt>
                <c:pt idx="3">
                  <c:v>125000</c:v>
                </c:pt>
                <c:pt idx="4">
                  <c:v>100000</c:v>
                </c:pt>
                <c:pt idx="5">
                  <c:v>96500</c:v>
                </c:pt>
                <c:pt idx="6">
                  <c:v>74000</c:v>
                </c:pt>
                <c:pt idx="7">
                  <c:v>45000</c:v>
                </c:pt>
                <c:pt idx="8">
                  <c:v>32000</c:v>
                </c:pt>
                <c:pt idx="9">
                  <c:v>28000</c:v>
                </c:pt>
              </c:numCache>
            </c:numRef>
          </c:val>
          <c:extLst>
            <c:ext xmlns:c16="http://schemas.microsoft.com/office/drawing/2014/chart" uri="{C3380CC4-5D6E-409C-BE32-E72D297353CC}">
              <c16:uniqueId val="{00000000-A581-7C49-B2B0-26A3916270DB}"/>
            </c:ext>
          </c:extLst>
        </c:ser>
        <c:dLbls>
          <c:dLblPos val="inEnd"/>
          <c:showLegendKey val="0"/>
          <c:showVal val="1"/>
          <c:showCatName val="0"/>
          <c:showSerName val="0"/>
          <c:showPercent val="0"/>
          <c:showBubbleSize val="0"/>
        </c:dLbls>
        <c:gapWidth val="269"/>
        <c:overlap val="-20"/>
        <c:axId val="594940383"/>
        <c:axId val="594942111"/>
      </c:barChart>
      <c:catAx>
        <c:axId val="594940383"/>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TH"/>
          </a:p>
        </c:txPr>
        <c:crossAx val="594942111"/>
        <c:crosses val="autoZero"/>
        <c:auto val="1"/>
        <c:lblAlgn val="ctr"/>
        <c:lblOffset val="100"/>
        <c:noMultiLvlLbl val="0"/>
      </c:catAx>
      <c:valAx>
        <c:axId val="594942111"/>
        <c:scaling>
          <c:orientation val="minMax"/>
        </c:scaling>
        <c:delete val="0"/>
        <c:axPos val="l"/>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TH"/>
          </a:p>
        </c:txPr>
        <c:crossAx val="594940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[hr_data.xlsx]PIVOT TABLE!PivotTable11</c:name>
    <c:fmtId val="9"/>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TH"/>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T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TABLE'!$I$3</c:f>
              <c:strCache>
                <c:ptCount val="1"/>
                <c:pt idx="0">
                  <c:v>Total</c:v>
                </c:pt>
              </c:strCache>
            </c:strRef>
          </c:tx>
          <c:spPr>
            <a:pattFill prst="ltUpDiag">
              <a:fgClr>
                <a:schemeClr val="accent1"/>
              </a:fgClr>
              <a:bgClr>
                <a:schemeClr val="lt1"/>
              </a:bgClr>
            </a:pattFill>
            <a:ln>
              <a:noFill/>
            </a:ln>
            <a:effectLst/>
          </c:spPr>
          <c:invertIfNegative val="0"/>
          <c:cat>
            <c:strRef>
              <c:f>'PIVOT TABLE'!$H$4:$H$6</c:f>
              <c:strCache>
                <c:ptCount val="2"/>
                <c:pt idx="0">
                  <c:v>Master</c:v>
                </c:pt>
                <c:pt idx="1">
                  <c:v>Bachelor</c:v>
                </c:pt>
              </c:strCache>
            </c:strRef>
          </c:cat>
          <c:val>
            <c:numRef>
              <c:f>'PIVOT TABLE'!$I$4:$I$6</c:f>
              <c:numCache>
                <c:formatCode>_([$$-409]* #,##0_);_([$$-409]* \(#,##0\);_([$$-409]* "-"??_);_(@_)</c:formatCode>
                <c:ptCount val="2"/>
                <c:pt idx="0">
                  <c:v>127142.85714285714</c:v>
                </c:pt>
                <c:pt idx="1">
                  <c:v>84846.153846153844</c:v>
                </c:pt>
              </c:numCache>
            </c:numRef>
          </c:val>
          <c:extLst>
            <c:ext xmlns:c16="http://schemas.microsoft.com/office/drawing/2014/chart" uri="{C3380CC4-5D6E-409C-BE32-E72D297353CC}">
              <c16:uniqueId val="{00000000-40A6-E64C-BE2E-FDAD994DB257}"/>
            </c:ext>
          </c:extLst>
        </c:ser>
        <c:dLbls>
          <c:showLegendKey val="0"/>
          <c:showVal val="0"/>
          <c:showCatName val="0"/>
          <c:showSerName val="0"/>
          <c:showPercent val="0"/>
          <c:showBubbleSize val="0"/>
        </c:dLbls>
        <c:gapWidth val="269"/>
        <c:axId val="1196227231"/>
        <c:axId val="964522991"/>
      </c:barChart>
      <c:catAx>
        <c:axId val="1196227231"/>
        <c:scaling>
          <c:orientation val="minMax"/>
        </c:scaling>
        <c:delete val="0"/>
        <c:axPos val="l"/>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TH"/>
          </a:p>
        </c:txPr>
        <c:crossAx val="964522991"/>
        <c:crosses val="autoZero"/>
        <c:auto val="1"/>
        <c:lblAlgn val="ctr"/>
        <c:lblOffset val="100"/>
        <c:noMultiLvlLbl val="0"/>
      </c:catAx>
      <c:valAx>
        <c:axId val="964522991"/>
        <c:scaling>
          <c:orientation val="minMax"/>
        </c:scaling>
        <c:delete val="0"/>
        <c:axPos val="b"/>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TH"/>
          </a:p>
        </c:txPr>
        <c:crossAx val="1196227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101600</xdr:colOff>
      <xdr:row>21</xdr:row>
      <xdr:rowOff>152401</xdr:rowOff>
    </xdr:from>
    <xdr:to>
      <xdr:col>6</xdr:col>
      <xdr:colOff>279400</xdr:colOff>
      <xdr:row>26</xdr:row>
      <xdr:rowOff>76200</xdr:rowOff>
    </xdr:to>
    <mc:AlternateContent xmlns:mc="http://schemas.openxmlformats.org/markup-compatibility/2006" xmlns:sle15="http://schemas.microsoft.com/office/drawing/2012/slicer">
      <mc:Choice Requires="sle15">
        <xdr:graphicFrame macro="">
          <xdr:nvGraphicFramePr>
            <xdr:cNvPr id="2" name="DEPT">
              <a:extLst>
                <a:ext uri="{FF2B5EF4-FFF2-40B4-BE49-F238E27FC236}">
                  <a16:creationId xmlns:a16="http://schemas.microsoft.com/office/drawing/2014/main" id="{B000E222-5D00-5950-6DFC-C46855FEC33A}"/>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mlns="">
        <xdr:sp macro="" textlink="">
          <xdr:nvSpPr>
            <xdr:cNvPr id="0" name=""/>
            <xdr:cNvSpPr>
              <a:spLocks noTextEdit="1"/>
            </xdr:cNvSpPr>
          </xdr:nvSpPr>
          <xdr:spPr>
            <a:xfrm>
              <a:off x="800100" y="4152901"/>
              <a:ext cx="4749800" cy="8762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381000</xdr:colOff>
      <xdr:row>21</xdr:row>
      <xdr:rowOff>165101</xdr:rowOff>
    </xdr:from>
    <xdr:to>
      <xdr:col>10</xdr:col>
      <xdr:colOff>914400</xdr:colOff>
      <xdr:row>26</xdr:row>
      <xdr:rowOff>88900</xdr:rowOff>
    </xdr:to>
    <mc:AlternateContent xmlns:mc="http://schemas.openxmlformats.org/markup-compatibility/2006" xmlns:sle15="http://schemas.microsoft.com/office/drawing/2012/slicer">
      <mc:Choice Requires="sle15">
        <xdr:graphicFrame macro="">
          <xdr:nvGraphicFramePr>
            <xdr:cNvPr id="3" name="POSITION">
              <a:extLst>
                <a:ext uri="{FF2B5EF4-FFF2-40B4-BE49-F238E27FC236}">
                  <a16:creationId xmlns:a16="http://schemas.microsoft.com/office/drawing/2014/main" id="{B43D6634-52AB-2138-87F6-01D414679B57}"/>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5651500" y="4165601"/>
              <a:ext cx="3581400" cy="8762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16933</xdr:colOff>
      <xdr:row>2</xdr:row>
      <xdr:rowOff>12700</xdr:rowOff>
    </xdr:from>
    <xdr:to>
      <xdr:col>10</xdr:col>
      <xdr:colOff>16933</xdr:colOff>
      <xdr:row>7</xdr:row>
      <xdr:rowOff>12700</xdr:rowOff>
    </xdr:to>
    <xdr:sp macro="" textlink="">
      <xdr:nvSpPr>
        <xdr:cNvPr id="2" name="Rectangle 1">
          <a:extLst>
            <a:ext uri="{FF2B5EF4-FFF2-40B4-BE49-F238E27FC236}">
              <a16:creationId xmlns:a16="http://schemas.microsoft.com/office/drawing/2014/main" id="{6AA0BDE1-A0B7-7A2F-F9D6-AA24127C97B5}"/>
            </a:ext>
          </a:extLst>
        </xdr:cNvPr>
        <xdr:cNvSpPr/>
      </xdr:nvSpPr>
      <xdr:spPr>
        <a:xfrm>
          <a:off x="846666" y="385233"/>
          <a:ext cx="7467600" cy="931334"/>
        </a:xfrm>
        <a:prstGeom prst="rect">
          <a:avLst/>
        </a:prstGeom>
        <a:solidFill>
          <a:srgbClr val="15608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4800"/>
            <a:t>My</a:t>
          </a:r>
          <a:r>
            <a:rPr lang="en-US" sz="4800" baseline="0"/>
            <a:t> Employee Dashboard</a:t>
          </a:r>
          <a:endParaRPr lang="en-US" sz="4800"/>
        </a:p>
      </xdr:txBody>
    </xdr:sp>
    <xdr:clientData/>
  </xdr:twoCellAnchor>
  <xdr:twoCellAnchor>
    <xdr:from>
      <xdr:col>1</xdr:col>
      <xdr:colOff>6349</xdr:colOff>
      <xdr:row>7</xdr:row>
      <xdr:rowOff>80434</xdr:rowOff>
    </xdr:from>
    <xdr:to>
      <xdr:col>10</xdr:col>
      <xdr:colOff>16934</xdr:colOff>
      <xdr:row>28</xdr:row>
      <xdr:rowOff>16934</xdr:rowOff>
    </xdr:to>
    <xdr:graphicFrame macro="">
      <xdr:nvGraphicFramePr>
        <xdr:cNvPr id="6" name="Chart 5">
          <a:extLst>
            <a:ext uri="{FF2B5EF4-FFF2-40B4-BE49-F238E27FC236}">
              <a16:creationId xmlns:a16="http://schemas.microsoft.com/office/drawing/2014/main" id="{D032F949-BC70-F940-88ED-3D1BEDFE42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541866</xdr:colOff>
      <xdr:row>7</xdr:row>
      <xdr:rowOff>67734</xdr:rowOff>
    </xdr:from>
    <xdr:to>
      <xdr:col>18</xdr:col>
      <xdr:colOff>474134</xdr:colOff>
      <xdr:row>12</xdr:row>
      <xdr:rowOff>139700</xdr:rowOff>
    </xdr:to>
    <mc:AlternateContent xmlns:mc="http://schemas.openxmlformats.org/markup-compatibility/2006">
      <mc:Choice xmlns:a14="http://schemas.microsoft.com/office/drawing/2010/main" Requires="a14">
        <xdr:graphicFrame macro="">
          <xdr:nvGraphicFramePr>
            <xdr:cNvPr id="7" name="POSITION 2">
              <a:extLst>
                <a:ext uri="{FF2B5EF4-FFF2-40B4-BE49-F238E27FC236}">
                  <a16:creationId xmlns:a16="http://schemas.microsoft.com/office/drawing/2014/main" id="{3120ABE6-49F1-B841-95F5-4F0930B5F4F2}"/>
                </a:ext>
              </a:extLst>
            </xdr:cNvPr>
            <xdr:cNvGraphicFramePr/>
          </xdr:nvGraphicFramePr>
          <xdr:xfrm>
            <a:off x="0" y="0"/>
            <a:ext cx="0" cy="0"/>
          </xdr:xfrm>
          <a:graphic>
            <a:graphicData uri="http://schemas.microsoft.com/office/drawing/2010/slicer">
              <sle:slicer xmlns:sle="http://schemas.microsoft.com/office/drawing/2010/slicer" name="POSITION 2"/>
            </a:graphicData>
          </a:graphic>
        </xdr:graphicFrame>
      </mc:Choice>
      <mc:Fallback>
        <xdr:sp macro="" textlink="">
          <xdr:nvSpPr>
            <xdr:cNvPr id="0" name=""/>
            <xdr:cNvSpPr>
              <a:spLocks noTextEdit="1"/>
            </xdr:cNvSpPr>
          </xdr:nvSpPr>
          <xdr:spPr>
            <a:xfrm>
              <a:off x="12098866" y="1401234"/>
              <a:ext cx="3234268" cy="10244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169333</xdr:colOff>
      <xdr:row>7</xdr:row>
      <xdr:rowOff>63500</xdr:rowOff>
    </xdr:from>
    <xdr:to>
      <xdr:col>14</xdr:col>
      <xdr:colOff>406400</xdr:colOff>
      <xdr:row>12</xdr:row>
      <xdr:rowOff>135466</xdr:rowOff>
    </xdr:to>
    <mc:AlternateContent xmlns:mc="http://schemas.openxmlformats.org/markup-compatibility/2006">
      <mc:Choice xmlns:a14="http://schemas.microsoft.com/office/drawing/2010/main" Requires="a14">
        <xdr:graphicFrame macro="">
          <xdr:nvGraphicFramePr>
            <xdr:cNvPr id="8" name="CITY 1">
              <a:extLst>
                <a:ext uri="{FF2B5EF4-FFF2-40B4-BE49-F238E27FC236}">
                  <a16:creationId xmlns:a16="http://schemas.microsoft.com/office/drawing/2014/main" id="{7DB0078A-506F-0541-AAE9-8BB7C4E81266}"/>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8424333" y="1397000"/>
              <a:ext cx="3539067" cy="10244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12700</xdr:colOff>
      <xdr:row>28</xdr:row>
      <xdr:rowOff>116418</xdr:rowOff>
    </xdr:from>
    <xdr:to>
      <xdr:col>18</xdr:col>
      <xdr:colOff>491067</xdr:colOff>
      <xdr:row>48</xdr:row>
      <xdr:rowOff>169335</xdr:rowOff>
    </xdr:to>
    <xdr:graphicFrame macro="">
      <xdr:nvGraphicFramePr>
        <xdr:cNvPr id="9" name="Chart 8">
          <a:extLst>
            <a:ext uri="{FF2B5EF4-FFF2-40B4-BE49-F238E27FC236}">
              <a16:creationId xmlns:a16="http://schemas.microsoft.com/office/drawing/2014/main" id="{60977495-626D-DE4C-B8FC-7CC22B72C1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177800</xdr:colOff>
      <xdr:row>13</xdr:row>
      <xdr:rowOff>8466</xdr:rowOff>
    </xdr:from>
    <xdr:to>
      <xdr:col>18</xdr:col>
      <xdr:colOff>491067</xdr:colOff>
      <xdr:row>28</xdr:row>
      <xdr:rowOff>0</xdr:rowOff>
    </xdr:to>
    <xdr:graphicFrame macro="">
      <xdr:nvGraphicFramePr>
        <xdr:cNvPr id="10" name="Chart 9">
          <a:extLst>
            <a:ext uri="{FF2B5EF4-FFF2-40B4-BE49-F238E27FC236}">
              <a16:creationId xmlns:a16="http://schemas.microsoft.com/office/drawing/2014/main" id="{88036484-F00E-404D-9264-05F8AE054C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203200</xdr:colOff>
      <xdr:row>4</xdr:row>
      <xdr:rowOff>38100</xdr:rowOff>
    </xdr:from>
    <xdr:to>
      <xdr:col>14</xdr:col>
      <xdr:colOff>406400</xdr:colOff>
      <xdr:row>6</xdr:row>
      <xdr:rowOff>178308</xdr:rowOff>
    </xdr:to>
    <xdr:sp macro="" textlink="'PIVOT TABLE'!$C$11">
      <xdr:nvSpPr>
        <xdr:cNvPr id="15" name="Rectangle 14">
          <a:extLst>
            <a:ext uri="{FF2B5EF4-FFF2-40B4-BE49-F238E27FC236}">
              <a16:creationId xmlns:a16="http://schemas.microsoft.com/office/drawing/2014/main" id="{9C43148C-2763-6D45-8676-42E77416338B}"/>
            </a:ext>
          </a:extLst>
        </xdr:cNvPr>
        <xdr:cNvSpPr/>
      </xdr:nvSpPr>
      <xdr:spPr>
        <a:xfrm>
          <a:off x="10109200" y="800100"/>
          <a:ext cx="1854200" cy="521208"/>
        </a:xfrm>
        <a:prstGeom prst="rect">
          <a:avLst/>
        </a:prstGeom>
        <a:solidFill>
          <a:schemeClr val="tx2">
            <a:lumMod val="50000"/>
            <a:lumOff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BA21314E-291C-3343-8C17-7EE5EA46E991}" type="TxLink">
            <a:rPr lang="en-US" sz="2400" b="0" i="0" u="none" strike="noStrike">
              <a:solidFill>
                <a:schemeClr val="bg1"/>
              </a:solidFill>
              <a:latin typeface="Aptos Narrow"/>
            </a:rPr>
            <a:t> $1,993,000 </a:t>
          </a:fld>
          <a:endParaRPr lang="en-US" sz="2400">
            <a:solidFill>
              <a:schemeClr val="bg1"/>
            </a:solidFill>
          </a:endParaRPr>
        </a:p>
      </xdr:txBody>
    </xdr:sp>
    <xdr:clientData/>
  </xdr:twoCellAnchor>
  <xdr:twoCellAnchor>
    <xdr:from>
      <xdr:col>10</xdr:col>
      <xdr:colOff>165100</xdr:colOff>
      <xdr:row>4</xdr:row>
      <xdr:rowOff>25400</xdr:rowOff>
    </xdr:from>
    <xdr:to>
      <xdr:col>12</xdr:col>
      <xdr:colOff>76200</xdr:colOff>
      <xdr:row>6</xdr:row>
      <xdr:rowOff>165608</xdr:rowOff>
    </xdr:to>
    <xdr:sp macro="" textlink="'PIVOT TABLE'!$D$11">
      <xdr:nvSpPr>
        <xdr:cNvPr id="14" name="Rectangle 13">
          <a:extLst>
            <a:ext uri="{FF2B5EF4-FFF2-40B4-BE49-F238E27FC236}">
              <a16:creationId xmlns:a16="http://schemas.microsoft.com/office/drawing/2014/main" id="{98FD3B3A-C81E-DA4C-9CD6-48AF34B8FAFD}"/>
            </a:ext>
          </a:extLst>
        </xdr:cNvPr>
        <xdr:cNvSpPr/>
      </xdr:nvSpPr>
      <xdr:spPr>
        <a:xfrm>
          <a:off x="8420100" y="787400"/>
          <a:ext cx="1562100" cy="521208"/>
        </a:xfrm>
        <a:prstGeom prst="rect">
          <a:avLst/>
        </a:prstGeom>
        <a:solidFill>
          <a:schemeClr val="tx2">
            <a:lumMod val="50000"/>
            <a:lumOff val="50000"/>
          </a:schemeClr>
        </a:solidFill>
        <a:ln>
          <a:solidFill>
            <a:srgbClr val="06739C"/>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BE87C15E-8510-CE4D-91D3-60ADC127BBD7}" type="TxLink">
            <a:rPr lang="en-US" sz="2400" b="0" i="0" u="none" strike="noStrike">
              <a:solidFill>
                <a:schemeClr val="bg1"/>
              </a:solidFill>
              <a:latin typeface="Aptos Narrow"/>
            </a:rPr>
            <a:t>20</a:t>
          </a:fld>
          <a:endParaRPr lang="en-US" sz="2400">
            <a:solidFill>
              <a:schemeClr val="bg1"/>
            </a:solidFill>
          </a:endParaRPr>
        </a:p>
      </xdr:txBody>
    </xdr:sp>
    <xdr:clientData/>
  </xdr:twoCellAnchor>
  <xdr:twoCellAnchor>
    <xdr:from>
      <xdr:col>14</xdr:col>
      <xdr:colOff>546100</xdr:colOff>
      <xdr:row>4</xdr:row>
      <xdr:rowOff>38100</xdr:rowOff>
    </xdr:from>
    <xdr:to>
      <xdr:col>17</xdr:col>
      <xdr:colOff>0</xdr:colOff>
      <xdr:row>6</xdr:row>
      <xdr:rowOff>178308</xdr:rowOff>
    </xdr:to>
    <xdr:sp macro="" textlink="'PIVOT TABLE'!$F$11">
      <xdr:nvSpPr>
        <xdr:cNvPr id="16" name="Rectangle 15">
          <a:extLst>
            <a:ext uri="{FF2B5EF4-FFF2-40B4-BE49-F238E27FC236}">
              <a16:creationId xmlns:a16="http://schemas.microsoft.com/office/drawing/2014/main" id="{12427757-FA96-1D47-BA7A-64DB4B799ED8}"/>
            </a:ext>
          </a:extLst>
        </xdr:cNvPr>
        <xdr:cNvSpPr/>
      </xdr:nvSpPr>
      <xdr:spPr>
        <a:xfrm>
          <a:off x="12162367" y="783167"/>
          <a:ext cx="1943100" cy="512741"/>
        </a:xfrm>
        <a:prstGeom prst="rect">
          <a:avLst/>
        </a:prstGeom>
        <a:solidFill>
          <a:schemeClr val="tx2">
            <a:lumMod val="50000"/>
            <a:lumOff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C3DA7C85-42AC-9545-829B-0F18F05B18D3}" type="TxLink">
            <a:rPr lang="en-US" sz="2400" b="0" i="0" u="none" strike="noStrike">
              <a:solidFill>
                <a:schemeClr val="bg1"/>
              </a:solidFill>
              <a:latin typeface="Aptos Narrow"/>
            </a:rPr>
            <a:t> $361,300 </a:t>
          </a:fld>
          <a:endParaRPr lang="en-US" sz="2400">
            <a:solidFill>
              <a:schemeClr val="bg1"/>
            </a:solidFill>
          </a:endParaRPr>
        </a:p>
      </xdr:txBody>
    </xdr:sp>
    <xdr:clientData/>
  </xdr:twoCellAnchor>
  <xdr:twoCellAnchor>
    <xdr:from>
      <xdr:col>10</xdr:col>
      <xdr:colOff>165100</xdr:colOff>
      <xdr:row>2</xdr:row>
      <xdr:rowOff>0</xdr:rowOff>
    </xdr:from>
    <xdr:to>
      <xdr:col>12</xdr:col>
      <xdr:colOff>76200</xdr:colOff>
      <xdr:row>3</xdr:row>
      <xdr:rowOff>177800</xdr:rowOff>
    </xdr:to>
    <xdr:sp macro="" textlink="">
      <xdr:nvSpPr>
        <xdr:cNvPr id="17" name="Rectangle 16">
          <a:extLst>
            <a:ext uri="{FF2B5EF4-FFF2-40B4-BE49-F238E27FC236}">
              <a16:creationId xmlns:a16="http://schemas.microsoft.com/office/drawing/2014/main" id="{64FEB0FC-AF39-8DAE-D686-F9AC32BFC08E}"/>
            </a:ext>
          </a:extLst>
        </xdr:cNvPr>
        <xdr:cNvSpPr/>
      </xdr:nvSpPr>
      <xdr:spPr>
        <a:xfrm>
          <a:off x="8420100" y="381000"/>
          <a:ext cx="1562100" cy="368300"/>
        </a:xfrm>
        <a:prstGeom prst="rect">
          <a:avLst/>
        </a:prstGeom>
        <a:solidFill>
          <a:srgbClr val="15608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400"/>
            <a:t>Count of Employee</a:t>
          </a:r>
          <a:endParaRPr lang="th-TH" sz="1400"/>
        </a:p>
      </xdr:txBody>
    </xdr:sp>
    <xdr:clientData/>
  </xdr:twoCellAnchor>
  <xdr:twoCellAnchor>
    <xdr:from>
      <xdr:col>12</xdr:col>
      <xdr:colOff>203200</xdr:colOff>
      <xdr:row>2</xdr:row>
      <xdr:rowOff>0</xdr:rowOff>
    </xdr:from>
    <xdr:to>
      <xdr:col>14</xdr:col>
      <xdr:colOff>406400</xdr:colOff>
      <xdr:row>3</xdr:row>
      <xdr:rowOff>177800</xdr:rowOff>
    </xdr:to>
    <xdr:sp macro="" textlink="">
      <xdr:nvSpPr>
        <xdr:cNvPr id="18" name="Rectangle 17">
          <a:extLst>
            <a:ext uri="{FF2B5EF4-FFF2-40B4-BE49-F238E27FC236}">
              <a16:creationId xmlns:a16="http://schemas.microsoft.com/office/drawing/2014/main" id="{F87F7155-BCB3-4C4A-B2A9-A05DD2E6330E}"/>
            </a:ext>
          </a:extLst>
        </xdr:cNvPr>
        <xdr:cNvSpPr/>
      </xdr:nvSpPr>
      <xdr:spPr>
        <a:xfrm>
          <a:off x="10109200" y="381000"/>
          <a:ext cx="1854200" cy="368300"/>
        </a:xfrm>
        <a:prstGeom prst="rect">
          <a:avLst/>
        </a:prstGeom>
        <a:solidFill>
          <a:srgbClr val="15608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400"/>
            <a:t>Sum of Salary</a:t>
          </a:r>
          <a:endParaRPr lang="th-TH" sz="1400"/>
        </a:p>
      </xdr:txBody>
    </xdr:sp>
    <xdr:clientData/>
  </xdr:twoCellAnchor>
  <xdr:twoCellAnchor>
    <xdr:from>
      <xdr:col>14</xdr:col>
      <xdr:colOff>546100</xdr:colOff>
      <xdr:row>2</xdr:row>
      <xdr:rowOff>0</xdr:rowOff>
    </xdr:from>
    <xdr:to>
      <xdr:col>17</xdr:col>
      <xdr:colOff>0</xdr:colOff>
      <xdr:row>3</xdr:row>
      <xdr:rowOff>177800</xdr:rowOff>
    </xdr:to>
    <xdr:sp macro="" textlink="">
      <xdr:nvSpPr>
        <xdr:cNvPr id="19" name="Rectangle 18">
          <a:extLst>
            <a:ext uri="{FF2B5EF4-FFF2-40B4-BE49-F238E27FC236}">
              <a16:creationId xmlns:a16="http://schemas.microsoft.com/office/drawing/2014/main" id="{33F8C7D1-7159-074A-96D5-F0807FA8507A}"/>
            </a:ext>
          </a:extLst>
        </xdr:cNvPr>
        <xdr:cNvSpPr/>
      </xdr:nvSpPr>
      <xdr:spPr>
        <a:xfrm>
          <a:off x="12162367" y="372533"/>
          <a:ext cx="1943100" cy="364067"/>
        </a:xfrm>
        <a:prstGeom prst="rect">
          <a:avLst/>
        </a:prstGeom>
        <a:solidFill>
          <a:srgbClr val="15608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400"/>
            <a:t>Sum of Bonus</a:t>
          </a:r>
          <a:endParaRPr lang="th-TH" sz="1400"/>
        </a:p>
      </xdr:txBody>
    </xdr:sp>
    <xdr:clientData/>
  </xdr:twoCellAnchor>
  <xdr:twoCellAnchor>
    <xdr:from>
      <xdr:col>17</xdr:col>
      <xdr:colOff>105833</xdr:colOff>
      <xdr:row>4</xdr:row>
      <xdr:rowOff>33867</xdr:rowOff>
    </xdr:from>
    <xdr:to>
      <xdr:col>18</xdr:col>
      <xdr:colOff>491067</xdr:colOff>
      <xdr:row>6</xdr:row>
      <xdr:rowOff>174075</xdr:rowOff>
    </xdr:to>
    <xdr:sp macro="" textlink="'PIVOT TABLE'!$E$11">
      <xdr:nvSpPr>
        <xdr:cNvPr id="23" name="Rectangle 22">
          <a:extLst>
            <a:ext uri="{FF2B5EF4-FFF2-40B4-BE49-F238E27FC236}">
              <a16:creationId xmlns:a16="http://schemas.microsoft.com/office/drawing/2014/main" id="{3CCDA57F-41B6-3648-A646-648FFF334638}"/>
            </a:ext>
          </a:extLst>
        </xdr:cNvPr>
        <xdr:cNvSpPr/>
      </xdr:nvSpPr>
      <xdr:spPr>
        <a:xfrm>
          <a:off x="14211300" y="778934"/>
          <a:ext cx="1214967" cy="512741"/>
        </a:xfrm>
        <a:prstGeom prst="rect">
          <a:avLst/>
        </a:prstGeom>
        <a:solidFill>
          <a:schemeClr val="tx2">
            <a:lumMod val="50000"/>
            <a:lumOff val="50000"/>
          </a:schemeClr>
        </a:solidFill>
        <a:ln>
          <a:solidFill>
            <a:srgbClr val="06739C"/>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F86AAB27-F7A9-014F-ABE9-277C9A2CB404}" type="TxLink">
            <a:rPr lang="en-US" sz="2400" b="0" i="0" u="none" strike="noStrike">
              <a:solidFill>
                <a:schemeClr val="bg1"/>
              </a:solidFill>
              <a:latin typeface="Aptos Narrow"/>
            </a:rPr>
            <a:t>18%</a:t>
          </a:fld>
          <a:endParaRPr lang="en-US" sz="2400">
            <a:solidFill>
              <a:schemeClr val="bg1"/>
            </a:solidFill>
          </a:endParaRPr>
        </a:p>
      </xdr:txBody>
    </xdr:sp>
    <xdr:clientData/>
  </xdr:twoCellAnchor>
  <xdr:twoCellAnchor>
    <xdr:from>
      <xdr:col>17</xdr:col>
      <xdr:colOff>105833</xdr:colOff>
      <xdr:row>2</xdr:row>
      <xdr:rowOff>8467</xdr:rowOff>
    </xdr:from>
    <xdr:to>
      <xdr:col>18</xdr:col>
      <xdr:colOff>491067</xdr:colOff>
      <xdr:row>4</xdr:row>
      <xdr:rowOff>0</xdr:rowOff>
    </xdr:to>
    <xdr:sp macro="" textlink="">
      <xdr:nvSpPr>
        <xdr:cNvPr id="24" name="Rectangle 23">
          <a:extLst>
            <a:ext uri="{FF2B5EF4-FFF2-40B4-BE49-F238E27FC236}">
              <a16:creationId xmlns:a16="http://schemas.microsoft.com/office/drawing/2014/main" id="{35B89294-6150-054C-A1B7-155D0D8F5996}"/>
            </a:ext>
          </a:extLst>
        </xdr:cNvPr>
        <xdr:cNvSpPr/>
      </xdr:nvSpPr>
      <xdr:spPr>
        <a:xfrm>
          <a:off x="14211300" y="381000"/>
          <a:ext cx="1214967" cy="364067"/>
        </a:xfrm>
        <a:prstGeom prst="rect">
          <a:avLst/>
        </a:prstGeom>
        <a:solidFill>
          <a:srgbClr val="15608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1400"/>
            <a:t>%Bonus</a:t>
          </a:r>
          <a:endParaRPr lang="th-TH" sz="14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89.835057291668" createdVersion="8" refreshedVersion="8" minRefreshableVersion="3" recordCount="20" xr:uid="{C0A03B8F-2D09-4546-AAA7-F92F28E637D6}">
  <cacheSource type="worksheet">
    <worksheetSource name="DATASET"/>
  </cacheSource>
  <cacheFields count="20">
    <cacheField name="EMP_ID" numFmtId="0">
      <sharedItems containsSemiMixedTypes="0" containsString="0" containsNumber="1" containsInteger="1" minValue="1" maxValue="20"/>
    </cacheField>
    <cacheField name="NAME" numFmtId="0">
      <sharedItems/>
    </cacheField>
    <cacheField name="EMAIL" numFmtId="0">
      <sharedItems/>
    </cacheField>
    <cacheField name="DEPT" numFmtId="0">
      <sharedItems count="6">
        <s v="Data Science"/>
        <s v="Sales"/>
        <s v="Finance"/>
        <s v="HR"/>
        <s v="CEO Office"/>
        <s v="Marketing"/>
      </sharedItems>
    </cacheField>
    <cacheField name="JOB_TITLE" numFmtId="0">
      <sharedItems count="5">
        <s v="SVP"/>
        <s v="AVP"/>
        <s v="Manager"/>
        <s v="Officer"/>
        <s v="CEO"/>
      </sharedItems>
    </cacheField>
    <cacheField name="POSITION" numFmtId="0">
      <sharedItems count="2">
        <s v="Back"/>
        <s v="Front"/>
      </sharedItems>
    </cacheField>
    <cacheField name="SALARY" numFmtId="0">
      <sharedItems containsSemiMixedTypes="0" containsString="0" containsNumber="1" containsInteger="1" minValue="25000" maxValue="250000"/>
    </cacheField>
    <cacheField name="BONUS" numFmtId="0">
      <sharedItems containsSemiMixedTypes="0" containsString="0" containsNumber="1" containsInteger="1" minValue="2000" maxValue="50000"/>
    </cacheField>
    <cacheField name="INCENTIVE" numFmtId="0">
      <sharedItems/>
    </cacheField>
    <cacheField name="DEGREE" numFmtId="0">
      <sharedItems count="2">
        <s v="Master"/>
        <s v="Bachelor"/>
      </sharedItems>
    </cacheField>
    <cacheField name="MAJOR" numFmtId="0">
      <sharedItems count="10">
        <s v="Statistics"/>
        <s v="Data Science"/>
        <s v="Engineering"/>
        <s v="Marketing"/>
        <s v="Economics"/>
        <s v="Finance"/>
        <s v="Management"/>
        <s v="Human Resource"/>
        <s v="Social Science"/>
        <s v="Computer Science"/>
      </sharedItems>
    </cacheField>
    <cacheField name="BIRTH_DATE" numFmtId="164">
      <sharedItems containsSemiMixedTypes="0" containsNonDate="0" containsDate="1" containsString="0" minDate="1979-10-22T00:00:00" maxDate="1998-11-20T00:00:00"/>
    </cacheField>
    <cacheField name="HIRED_DATE" numFmtId="164">
      <sharedItems containsSemiMixedTypes="0" containsNonDate="0" containsDate="1" containsString="0" minDate="2003-11-11T00:00:00" maxDate="2023-05-29T00:00:00"/>
    </cacheField>
    <cacheField name="PERFORMANCE" numFmtId="0">
      <sharedItems count="2">
        <s v="High"/>
        <s v="Avg"/>
      </sharedItems>
    </cacheField>
    <cacheField name="EXP_YEAR" numFmtId="0">
      <sharedItems containsSemiMixedTypes="0" containsString="0" containsNumber="1" containsInteger="1" minValue="0" maxValue="20"/>
    </cacheField>
    <cacheField name="BRANCH_ID" numFmtId="0">
      <sharedItems containsSemiMixedTypes="0" containsString="0" containsNumber="1" containsInteger="1" minValue="1" maxValue="3"/>
    </cacheField>
    <cacheField name="CITY" numFmtId="0">
      <sharedItems count="3">
        <s v="Bangkok"/>
        <s v="New York"/>
        <s v="London"/>
      </sharedItems>
    </cacheField>
    <cacheField name="COUNTRY" numFmtId="0">
      <sharedItems/>
    </cacheField>
    <cacheField name="NEW_SALARY" numFmtId="0">
      <sharedItems containsSemiMixedTypes="0" containsString="0" containsNumber="1" containsInteger="1" minValue="26250" maxValue="262500"/>
    </cacheField>
    <cacheField name="%BONUS" numFmtId="0" formula=" SUM(BONUS)/SUM(SALARY)" databaseField="0"/>
  </cacheFields>
  <extLst>
    <ext xmlns:x14="http://schemas.microsoft.com/office/spreadsheetml/2009/9/main" uri="{725AE2AE-9491-48be-B2B4-4EB974FC3084}">
      <x14:pivotCacheDefinition pivotCacheId="8828156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9"/>
    <s v="Bean"/>
    <s v="bean@company.com"/>
    <x v="0"/>
    <x v="0"/>
    <x v="0"/>
    <n v="175000"/>
    <n v="40000"/>
    <s v="Fixed"/>
    <x v="0"/>
    <x v="0"/>
    <d v="1998-11-19T00:00:00"/>
    <d v="2020-10-13T00:00:00"/>
    <x v="0"/>
    <n v="3"/>
    <n v="3"/>
    <x v="0"/>
    <s v="THAI"/>
    <n v="183750"/>
  </r>
  <r>
    <n v="20"/>
    <s v="Beck"/>
    <s v="beck@company.com"/>
    <x v="0"/>
    <x v="1"/>
    <x v="0"/>
    <n v="140000"/>
    <n v="38000"/>
    <s v="Fixed"/>
    <x v="0"/>
    <x v="1"/>
    <d v="1983-06-04T00:00:00"/>
    <d v="2004-03-12T00:00:00"/>
    <x v="0"/>
    <n v="19"/>
    <n v="3"/>
    <x v="0"/>
    <s v="THAI"/>
    <n v="147000"/>
  </r>
  <r>
    <n v="18"/>
    <s v="Wick"/>
    <s v="wick@company.com"/>
    <x v="0"/>
    <x v="2"/>
    <x v="1"/>
    <n v="80000"/>
    <n v="8000"/>
    <s v="Fixed"/>
    <x v="0"/>
    <x v="2"/>
    <d v="1990-12-05T00:00:00"/>
    <d v="2011-09-12T00:00:00"/>
    <x v="1"/>
    <n v="12"/>
    <n v="2"/>
    <x v="1"/>
    <s v="USA"/>
    <n v="84000"/>
  </r>
  <r>
    <n v="16"/>
    <s v="Kim"/>
    <s v="kim@company.com"/>
    <x v="0"/>
    <x v="3"/>
    <x v="1"/>
    <n v="30000"/>
    <n v="2000"/>
    <s v="Incentive"/>
    <x v="1"/>
    <x v="2"/>
    <d v="1989-10-04T00:00:00"/>
    <d v="2020-07-18T00:00:00"/>
    <x v="1"/>
    <n v="3"/>
    <n v="1"/>
    <x v="2"/>
    <s v="UK"/>
    <n v="31500"/>
  </r>
  <r>
    <n v="17"/>
    <s v="Liam"/>
    <s v="liam@company.com"/>
    <x v="0"/>
    <x v="3"/>
    <x v="1"/>
    <n v="25000"/>
    <n v="2500"/>
    <s v="Incentive"/>
    <x v="0"/>
    <x v="2"/>
    <d v="1982-09-19T00:00:00"/>
    <d v="2006-12-05T00:00:00"/>
    <x v="1"/>
    <n v="17"/>
    <n v="3"/>
    <x v="0"/>
    <s v="THAI"/>
    <n v="26250"/>
  </r>
  <r>
    <n v="6"/>
    <s v="Kevin"/>
    <s v="kevin@company.com"/>
    <x v="1"/>
    <x v="3"/>
    <x v="1"/>
    <n v="35000"/>
    <n v="9000"/>
    <s v="Incentive"/>
    <x v="1"/>
    <x v="3"/>
    <d v="1982-12-22T00:00:00"/>
    <d v="2011-11-28T00:00:00"/>
    <x v="1"/>
    <n v="12"/>
    <n v="1"/>
    <x v="2"/>
    <s v="UK"/>
    <n v="36750"/>
  </r>
  <r>
    <n v="7"/>
    <s v="Mark"/>
    <s v="mark@company.com"/>
    <x v="1"/>
    <x v="3"/>
    <x v="1"/>
    <n v="32000"/>
    <n v="7500"/>
    <s v="Incentive"/>
    <x v="1"/>
    <x v="4"/>
    <d v="1981-05-25T00:00:00"/>
    <d v="2007-01-04T00:00:00"/>
    <x v="1"/>
    <n v="16"/>
    <n v="3"/>
    <x v="0"/>
    <s v="THAI"/>
    <n v="33600"/>
  </r>
  <r>
    <n v="8"/>
    <s v="Nami"/>
    <s v="nami@company.com"/>
    <x v="1"/>
    <x v="0"/>
    <x v="1"/>
    <n v="185000"/>
    <n v="30000"/>
    <s v="Fixed"/>
    <x v="0"/>
    <x v="5"/>
    <d v="1983-10-05T00:00:00"/>
    <d v="2009-07-22T00:00:00"/>
    <x v="0"/>
    <n v="14"/>
    <n v="1"/>
    <x v="2"/>
    <s v="UK"/>
    <n v="194250"/>
  </r>
  <r>
    <n v="10"/>
    <s v="Sunji"/>
    <s v="sunji@company.com"/>
    <x v="2"/>
    <x v="0"/>
    <x v="0"/>
    <n v="178000"/>
    <n v="30000"/>
    <s v="Fixed"/>
    <x v="1"/>
    <x v="5"/>
    <d v="1979-10-22T00:00:00"/>
    <d v="2003-11-11T00:00:00"/>
    <x v="0"/>
    <n v="20"/>
    <n v="2"/>
    <x v="1"/>
    <s v="USA"/>
    <n v="186900"/>
  </r>
  <r>
    <n v="9"/>
    <s v="Lufy"/>
    <s v="lufy@company.com"/>
    <x v="2"/>
    <x v="3"/>
    <x v="0"/>
    <n v="28000"/>
    <n v="2500"/>
    <s v="Fixed"/>
    <x v="1"/>
    <x v="6"/>
    <d v="1982-06-06T00:00:00"/>
    <d v="2005-09-26T00:00:00"/>
    <x v="1"/>
    <n v="18"/>
    <n v="1"/>
    <x v="2"/>
    <s v="UK"/>
    <n v="29400"/>
  </r>
  <r>
    <n v="11"/>
    <s v="Zoro"/>
    <s v="zoro@company.com"/>
    <x v="3"/>
    <x v="3"/>
    <x v="0"/>
    <n v="32000"/>
    <n v="5000"/>
    <s v="Incentive"/>
    <x v="1"/>
    <x v="7"/>
    <d v="1985-01-27T00:00:00"/>
    <d v="2014-08-26T00:00:00"/>
    <x v="1"/>
    <n v="9"/>
    <n v="3"/>
    <x v="0"/>
    <s v="THAI"/>
    <n v="33600"/>
  </r>
  <r>
    <n v="12"/>
    <s v="Uzop"/>
    <s v="uzop@company.com"/>
    <x v="3"/>
    <x v="3"/>
    <x v="0"/>
    <n v="45000"/>
    <n v="6800"/>
    <s v="Fixed"/>
    <x v="1"/>
    <x v="8"/>
    <d v="1993-10-01T00:00:00"/>
    <d v="2023-05-28T00:00:00"/>
    <x v="1"/>
    <n v="0"/>
    <n v="2"/>
    <x v="1"/>
    <s v="USA"/>
    <n v="47250"/>
  </r>
  <r>
    <n v="13"/>
    <s v="Garf"/>
    <s v="garf@company.com"/>
    <x v="3"/>
    <x v="1"/>
    <x v="0"/>
    <n v="148000"/>
    <n v="25000"/>
    <s v="Fixed"/>
    <x v="1"/>
    <x v="8"/>
    <d v="1988-08-11T00:00:00"/>
    <d v="2017-09-01T00:00:00"/>
    <x v="0"/>
    <n v="6"/>
    <n v="1"/>
    <x v="2"/>
    <s v="UK"/>
    <n v="155400"/>
  </r>
  <r>
    <n v="14"/>
    <s v="Mihawk"/>
    <s v="mihawk@company.com"/>
    <x v="4"/>
    <x v="4"/>
    <x v="0"/>
    <n v="250000"/>
    <n v="50000"/>
    <s v="Fixed"/>
    <x v="1"/>
    <x v="3"/>
    <d v="1992-03-04T00:00:00"/>
    <d v="2015-04-20T00:00:00"/>
    <x v="0"/>
    <n v="8"/>
    <n v="2"/>
    <x v="1"/>
    <s v="USA"/>
    <n v="262500"/>
  </r>
  <r>
    <n v="15"/>
    <s v="Jennifer"/>
    <s v="jennifer@company.com"/>
    <x v="4"/>
    <x v="0"/>
    <x v="0"/>
    <n v="180000"/>
    <n v="34000"/>
    <s v="Fixed"/>
    <x v="1"/>
    <x v="5"/>
    <d v="1996-06-24T00:00:00"/>
    <d v="2020-05-19T00:00:00"/>
    <x v="0"/>
    <n v="3"/>
    <n v="2"/>
    <x v="1"/>
    <s v="USA"/>
    <n v="189000"/>
  </r>
  <r>
    <n v="5"/>
    <s v="Anna"/>
    <s v="anna@company.com"/>
    <x v="5"/>
    <x v="0"/>
    <x v="1"/>
    <n v="160000"/>
    <n v="20000"/>
    <s v="Fixed"/>
    <x v="0"/>
    <x v="4"/>
    <d v="1996-09-29T00:00:00"/>
    <d v="2017-12-31T00:00:00"/>
    <x v="0"/>
    <n v="6"/>
    <n v="1"/>
    <x v="2"/>
    <s v="UK"/>
    <n v="168000"/>
  </r>
  <r>
    <n v="4"/>
    <s v="David"/>
    <s v="david@company.com"/>
    <x v="5"/>
    <x v="1"/>
    <x v="0"/>
    <n v="125000"/>
    <n v="25000"/>
    <s v="Fixed"/>
    <x v="0"/>
    <x v="9"/>
    <d v="1990-06-03T00:00:00"/>
    <d v="2020-04-04T00:00:00"/>
    <x v="0"/>
    <n v="3"/>
    <n v="3"/>
    <x v="0"/>
    <s v="THAI"/>
    <n v="131250"/>
  </r>
  <r>
    <n v="1"/>
    <s v="Toy"/>
    <s v="toy@company.com"/>
    <x v="5"/>
    <x v="2"/>
    <x v="0"/>
    <n v="90000"/>
    <n v="15000"/>
    <s v="Fixed"/>
    <x v="1"/>
    <x v="3"/>
    <d v="1988-05-01T00:00:00"/>
    <d v="2020-02-01T00:00:00"/>
    <x v="1"/>
    <n v="3"/>
    <n v="1"/>
    <x v="2"/>
    <s v="UK"/>
    <n v="94500"/>
  </r>
  <r>
    <n v="3"/>
    <s v="Mary"/>
    <s v="mary@company.com"/>
    <x v="5"/>
    <x v="3"/>
    <x v="0"/>
    <n v="30000"/>
    <n v="6000"/>
    <s v="Incentive"/>
    <x v="1"/>
    <x v="4"/>
    <d v="1984-11-16T00:00:00"/>
    <d v="2005-11-07T00:00:00"/>
    <x v="1"/>
    <n v="18"/>
    <n v="1"/>
    <x v="2"/>
    <s v="UK"/>
    <n v="31500"/>
  </r>
  <r>
    <n v="2"/>
    <s v="John"/>
    <s v="john@company.com"/>
    <x v="5"/>
    <x v="3"/>
    <x v="0"/>
    <n v="25000"/>
    <n v="5000"/>
    <s v="Incentive"/>
    <x v="1"/>
    <x v="3"/>
    <d v="1995-02-17T00:00:00"/>
    <d v="2019-11-14T00:00:00"/>
    <x v="1"/>
    <n v="4"/>
    <n v="3"/>
    <x v="0"/>
    <s v="THAI"/>
    <n v="262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75817D-3F3B-E54B-8102-D9F48EC82AC0}" name="PivotTable1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H15:I18" firstHeaderRow="1" firstDataRow="1" firstDataCol="1"/>
  <pivotFields count="20">
    <pivotField showAll="0"/>
    <pivotField showAll="0"/>
    <pivotField showAll="0"/>
    <pivotField showAll="0">
      <items count="7">
        <item x="4"/>
        <item x="0"/>
        <item x="2"/>
        <item x="3"/>
        <item x="5"/>
        <item x="1"/>
        <item t="default"/>
      </items>
    </pivotField>
    <pivotField showAll="0">
      <items count="6">
        <item x="1"/>
        <item x="4"/>
        <item x="2"/>
        <item x="3"/>
        <item x="0"/>
        <item t="default"/>
      </items>
    </pivotField>
    <pivotField showAll="0">
      <items count="3">
        <item x="0"/>
        <item x="1"/>
        <item t="default"/>
      </items>
    </pivotField>
    <pivotField dataField="1" showAll="0"/>
    <pivotField showAll="0"/>
    <pivotField showAll="0"/>
    <pivotField showAll="0">
      <items count="3">
        <item x="1"/>
        <item x="0"/>
        <item t="default"/>
      </items>
    </pivotField>
    <pivotField showAll="0">
      <items count="11">
        <item x="9"/>
        <item x="1"/>
        <item x="4"/>
        <item x="2"/>
        <item x="5"/>
        <item x="7"/>
        <item x="6"/>
        <item x="3"/>
        <item x="8"/>
        <item x="0"/>
        <item t="default"/>
      </items>
    </pivotField>
    <pivotField numFmtId="164" showAll="0"/>
    <pivotField numFmtId="164" showAll="0"/>
    <pivotField axis="axisRow" showAll="0">
      <items count="3">
        <item x="1"/>
        <item x="0"/>
        <item t="default"/>
      </items>
    </pivotField>
    <pivotField showAll="0"/>
    <pivotField showAll="0"/>
    <pivotField showAll="0">
      <items count="4">
        <item x="0"/>
        <item x="2"/>
        <item x="1"/>
        <item t="default"/>
      </items>
    </pivotField>
    <pivotField showAll="0"/>
    <pivotField showAll="0"/>
    <pivotField dragToRow="0" dragToCol="0" dragToPage="0" showAll="0" defaultSubtotal="0"/>
  </pivotFields>
  <rowFields count="1">
    <field x="13"/>
  </rowFields>
  <rowItems count="3">
    <i>
      <x/>
    </i>
    <i>
      <x v="1"/>
    </i>
    <i t="grand">
      <x/>
    </i>
  </rowItems>
  <colItems count="1">
    <i/>
  </colItems>
  <dataFields count="1">
    <dataField name="Sum of SALARY" fld="6"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8E94B3-81B3-AC4C-8F5D-0DAE6CD342C3}" name="PivotTable1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H3:I6" firstHeaderRow="1" firstDataRow="1" firstDataCol="1"/>
  <pivotFields count="20">
    <pivotField showAll="0"/>
    <pivotField showAll="0"/>
    <pivotField showAll="0"/>
    <pivotField showAll="0">
      <items count="7">
        <item x="4"/>
        <item x="0"/>
        <item x="2"/>
        <item x="3"/>
        <item x="5"/>
        <item x="1"/>
        <item t="default"/>
      </items>
    </pivotField>
    <pivotField showAll="0"/>
    <pivotField showAll="0">
      <items count="3">
        <item x="0"/>
        <item x="1"/>
        <item t="default"/>
      </items>
    </pivotField>
    <pivotField dataField="1" showAll="0"/>
    <pivotField showAll="0"/>
    <pivotField showAll="0"/>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showAll="0">
      <items count="11">
        <item x="9"/>
        <item x="1"/>
        <item x="4"/>
        <item x="2"/>
        <item x="5"/>
        <item x="7"/>
        <item x="6"/>
        <item x="3"/>
        <item x="8"/>
        <item x="0"/>
        <item t="default"/>
      </items>
    </pivotField>
    <pivotField numFmtId="164" showAll="0"/>
    <pivotField numFmtId="164" showAll="0"/>
    <pivotField showAll="0"/>
    <pivotField showAll="0"/>
    <pivotField showAll="0"/>
    <pivotField showAll="0">
      <items count="4">
        <item x="0"/>
        <item x="2"/>
        <item x="1"/>
        <item t="default"/>
      </items>
    </pivotField>
    <pivotField showAll="0"/>
    <pivotField showAll="0"/>
    <pivotField dragToRow="0" dragToCol="0" dragToPage="0" showAll="0" defaultSubtotal="0"/>
  </pivotFields>
  <rowFields count="1">
    <field x="9"/>
  </rowFields>
  <rowItems count="3">
    <i>
      <x v="1"/>
    </i>
    <i>
      <x/>
    </i>
    <i t="grand">
      <x/>
    </i>
  </rowItems>
  <colItems count="1">
    <i/>
  </colItems>
  <dataFields count="1">
    <dataField name="Average of SALARY" fld="6" subtotal="average" baseField="0" baseItem="0"/>
  </dataFields>
  <formats count="1">
    <format dxfId="1">
      <pivotArea outline="0" collapsedLevelsAreSubtotals="1" fieldPosition="0"/>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8A4B89-105D-5C4A-A068-8E8FDA74AA4F}" name="PivotTable10"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5:B26" firstHeaderRow="1" firstDataRow="1" firstDataCol="1"/>
  <pivotFields count="20">
    <pivotField showAll="0"/>
    <pivotField showAll="0"/>
    <pivotField showAll="0"/>
    <pivotField showAll="0" sortType="descending">
      <items count="7">
        <item x="4"/>
        <item x="0"/>
        <item x="2"/>
        <item x="3"/>
        <item x="5"/>
        <item x="1"/>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dataField="1" showAll="0"/>
    <pivotField showAll="0"/>
    <pivotField showAll="0"/>
    <pivotField showAll="0">
      <items count="3">
        <item x="1"/>
        <item x="0"/>
        <item t="default"/>
      </items>
    </pivotField>
    <pivotField axis="axisRow" showAll="0" sortType="descending">
      <items count="11">
        <item x="9"/>
        <item x="1"/>
        <item x="4"/>
        <item x="2"/>
        <item x="5"/>
        <item x="7"/>
        <item x="6"/>
        <item x="3"/>
        <item x="8"/>
        <item x="0"/>
        <item t="default"/>
      </items>
      <autoSortScope>
        <pivotArea dataOnly="0" outline="0" fieldPosition="0">
          <references count="1">
            <reference field="4294967294" count="1" selected="0">
              <x v="0"/>
            </reference>
          </references>
        </pivotArea>
      </autoSortScope>
    </pivotField>
    <pivotField numFmtId="164" showAll="0"/>
    <pivotField numFmtId="164" showAll="0"/>
    <pivotField showAll="0"/>
    <pivotField showAll="0"/>
    <pivotField showAll="0"/>
    <pivotField showAll="0">
      <items count="4">
        <item x="0"/>
        <item x="2"/>
        <item x="1"/>
        <item t="default"/>
      </items>
    </pivotField>
    <pivotField showAll="0"/>
    <pivotField showAll="0"/>
    <pivotField dragToRow="0" dragToCol="0" dragToPage="0" showAll="0" defaultSubtotal="0"/>
  </pivotFields>
  <rowFields count="1">
    <field x="10"/>
  </rowFields>
  <rowItems count="11">
    <i>
      <x v="4"/>
    </i>
    <i>
      <x v="9"/>
    </i>
    <i>
      <x v="1"/>
    </i>
    <i>
      <x/>
    </i>
    <i>
      <x v="7"/>
    </i>
    <i>
      <x v="8"/>
    </i>
    <i>
      <x v="2"/>
    </i>
    <i>
      <x v="3"/>
    </i>
    <i>
      <x v="5"/>
    </i>
    <i>
      <x v="6"/>
    </i>
    <i t="grand">
      <x/>
    </i>
  </rowItems>
  <colItems count="1">
    <i/>
  </colItems>
  <dataFields count="1">
    <dataField name="Average of SALARY" fld="6" subtotal="average" baseField="0" baseItem="0"/>
  </dataFields>
  <formats count="1">
    <format dxfId="2">
      <pivotArea outline="0" collapsedLevelsAreSubtotals="1" fieldPosition="0"/>
    </format>
  </formats>
  <conditionalFormats count="1">
    <conditionalFormat priority="2">
      <pivotAreas count="1">
        <pivotArea type="data" collapsedLevelsAreSubtotals="1" fieldPosition="0">
          <references count="2">
            <reference field="4294967294" count="1" selected="0">
              <x v="0"/>
            </reference>
            <reference field="10" count="10">
              <x v="0"/>
              <x v="1"/>
              <x v="2"/>
              <x v="3"/>
              <x v="4"/>
              <x v="5"/>
              <x v="6"/>
              <x v="7"/>
              <x v="8"/>
              <x v="9"/>
            </reference>
          </references>
        </pivotArea>
      </pivotAreas>
    </conditionalFormat>
  </conditionalFormat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4284A1-E2DA-444A-A046-CEF25BB0AD08}"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F10" firstHeaderRow="0" firstDataRow="1" firstDataCol="1"/>
  <pivotFields count="20">
    <pivotField dataField="1" showAll="0"/>
    <pivotField showAll="0"/>
    <pivotField showAll="0"/>
    <pivotField axis="axisRow" showAll="0" sortType="descending">
      <items count="7">
        <item x="4"/>
        <item x="0"/>
        <item x="2"/>
        <item x="3"/>
        <item x="5"/>
        <item x="1"/>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dataField="1" showAll="0"/>
    <pivotField dataField="1" showAll="0"/>
    <pivotField showAll="0"/>
    <pivotField showAll="0"/>
    <pivotField showAll="0"/>
    <pivotField numFmtId="164" showAll="0"/>
    <pivotField numFmtId="164" showAll="0"/>
    <pivotField showAll="0"/>
    <pivotField showAll="0"/>
    <pivotField showAll="0"/>
    <pivotField showAll="0">
      <items count="4">
        <item x="0"/>
        <item x="2"/>
        <item x="1"/>
        <item t="default"/>
      </items>
    </pivotField>
    <pivotField showAll="0"/>
    <pivotField showAll="0"/>
    <pivotField dataField="1" dragToRow="0" dragToCol="0" dragToPage="0" showAll="0" defaultSubtotal="0"/>
  </pivotFields>
  <rowFields count="1">
    <field x="3"/>
  </rowFields>
  <rowItems count="7">
    <i>
      <x/>
    </i>
    <i>
      <x v="2"/>
    </i>
    <i>
      <x v="1"/>
    </i>
    <i>
      <x v="4"/>
    </i>
    <i>
      <x v="5"/>
    </i>
    <i>
      <x v="3"/>
    </i>
    <i t="grand">
      <x/>
    </i>
  </rowItems>
  <colFields count="1">
    <field x="-2"/>
  </colFields>
  <colItems count="5">
    <i>
      <x/>
    </i>
    <i i="1">
      <x v="1"/>
    </i>
    <i i="2">
      <x v="2"/>
    </i>
    <i i="3">
      <x v="3"/>
    </i>
    <i i="4">
      <x v="4"/>
    </i>
  </colItems>
  <dataFields count="5">
    <dataField name="Average of SALARY" fld="6" subtotal="average" baseField="0" baseItem="0"/>
    <dataField name="Sum of SALARY" fld="6" baseField="0" baseItem="0"/>
    <dataField name="Count of EMP_ID" fld="0" subtotal="count" baseField="0" baseItem="0"/>
    <dataField name="Sum of %BONUS" fld="19" baseField="0" baseItem="0" numFmtId="10"/>
    <dataField name="Sum of BONUS" fld="7" baseField="0" baseItem="0"/>
  </dataFields>
  <formats count="3">
    <format dxfId="3">
      <pivotArea outline="0" collapsedLevelsAreSubtotals="1" fieldPosition="0"/>
    </format>
    <format dxfId="4">
      <pivotArea dataOnly="0" outline="0" fieldPosition="0">
        <references count="1">
          <reference field="4294967294" count="1">
            <x v="2"/>
          </reference>
        </references>
      </pivotArea>
    </format>
    <format dxfId="5">
      <pivotArea outline="0" collapsedLevelsAreSubtotals="1" fieldPosition="0">
        <references count="1">
          <reference field="4294967294" count="1" selected="0">
            <x v="3"/>
          </reference>
        </references>
      </pivotArea>
    </format>
  </formats>
  <conditionalFormats count="3">
    <conditionalFormat scope="field" priority="12">
      <pivotAreas count="1">
        <pivotArea outline="0" collapsedLevelsAreSubtotals="1" fieldPosition="0">
          <references count="2">
            <reference field="4294967294" count="1" selected="0">
              <x v="0"/>
            </reference>
            <reference field="3" count="0" selected="0"/>
          </references>
        </pivotArea>
      </pivotAreas>
    </conditionalFormat>
    <conditionalFormat priority="8">
      <pivotAreas count="1">
        <pivotArea type="data" collapsedLevelsAreSubtotals="1" fieldPosition="0">
          <references count="2">
            <reference field="4294967294" count="1" selected="0">
              <x v="1"/>
            </reference>
            <reference field="3" count="6">
              <x v="0"/>
              <x v="1"/>
              <x v="2"/>
              <x v="3"/>
              <x v="4"/>
              <x v="5"/>
            </reference>
          </references>
        </pivotArea>
      </pivotAreas>
    </conditionalFormat>
    <conditionalFormat priority="3">
      <pivotAreas count="1">
        <pivotArea type="data" collapsedLevelsAreSubtotals="1" fieldPosition="0">
          <references count="2">
            <reference field="4294967294" count="1" selected="0">
              <x v="3"/>
            </reference>
            <reference field="3" count="6">
              <x v="0"/>
              <x v="1"/>
              <x v="2"/>
              <x v="3"/>
              <x v="4"/>
              <x v="5"/>
            </reference>
          </references>
        </pivotArea>
      </pivotAreas>
    </conditionalFormat>
  </conditionalFormats>
  <chartFormats count="35">
    <chartFormat chart="6" format="42" series="1">
      <pivotArea type="data" outline="0" fieldPosition="0">
        <references count="1">
          <reference field="4294967294" count="1" selected="0">
            <x v="0"/>
          </reference>
        </references>
      </pivotArea>
    </chartFormat>
    <chartFormat chart="6" format="43">
      <pivotArea type="data" outline="0" fieldPosition="0">
        <references count="2">
          <reference field="4294967294" count="1" selected="0">
            <x v="0"/>
          </reference>
          <reference field="3" count="1" selected="0">
            <x v="0"/>
          </reference>
        </references>
      </pivotArea>
    </chartFormat>
    <chartFormat chart="6" format="44">
      <pivotArea type="data" outline="0" fieldPosition="0">
        <references count="2">
          <reference field="4294967294" count="1" selected="0">
            <x v="0"/>
          </reference>
          <reference field="3" count="1" selected="0">
            <x v="2"/>
          </reference>
        </references>
      </pivotArea>
    </chartFormat>
    <chartFormat chart="6" format="45">
      <pivotArea type="data" outline="0" fieldPosition="0">
        <references count="2">
          <reference field="4294967294" count="1" selected="0">
            <x v="0"/>
          </reference>
          <reference field="3" count="1" selected="0">
            <x v="1"/>
          </reference>
        </references>
      </pivotArea>
    </chartFormat>
    <chartFormat chart="6" format="46">
      <pivotArea type="data" outline="0" fieldPosition="0">
        <references count="2">
          <reference field="4294967294" count="1" selected="0">
            <x v="0"/>
          </reference>
          <reference field="3" count="1" selected="0">
            <x v="4"/>
          </reference>
        </references>
      </pivotArea>
    </chartFormat>
    <chartFormat chart="6" format="47">
      <pivotArea type="data" outline="0" fieldPosition="0">
        <references count="2">
          <reference field="4294967294" count="1" selected="0">
            <x v="0"/>
          </reference>
          <reference field="3" count="1" selected="0">
            <x v="5"/>
          </reference>
        </references>
      </pivotArea>
    </chartFormat>
    <chartFormat chart="6" format="48">
      <pivotArea type="data" outline="0" fieldPosition="0">
        <references count="2">
          <reference field="4294967294" count="1" selected="0">
            <x v="0"/>
          </reference>
          <reference field="3" count="1" selected="0">
            <x v="3"/>
          </reference>
        </references>
      </pivotArea>
    </chartFormat>
    <chartFormat chart="6" format="49" series="1">
      <pivotArea type="data" outline="0" fieldPosition="0">
        <references count="1">
          <reference field="4294967294" count="1" selected="0">
            <x v="1"/>
          </reference>
        </references>
      </pivotArea>
    </chartFormat>
    <chartFormat chart="6" format="50">
      <pivotArea type="data" outline="0" fieldPosition="0">
        <references count="2">
          <reference field="4294967294" count="1" selected="0">
            <x v="1"/>
          </reference>
          <reference field="3" count="1" selected="0">
            <x v="0"/>
          </reference>
        </references>
      </pivotArea>
    </chartFormat>
    <chartFormat chart="6" format="51">
      <pivotArea type="data" outline="0" fieldPosition="0">
        <references count="2">
          <reference field="4294967294" count="1" selected="0">
            <x v="1"/>
          </reference>
          <reference field="3" count="1" selected="0">
            <x v="2"/>
          </reference>
        </references>
      </pivotArea>
    </chartFormat>
    <chartFormat chart="6" format="52">
      <pivotArea type="data" outline="0" fieldPosition="0">
        <references count="2">
          <reference field="4294967294" count="1" selected="0">
            <x v="1"/>
          </reference>
          <reference field="3" count="1" selected="0">
            <x v="1"/>
          </reference>
        </references>
      </pivotArea>
    </chartFormat>
    <chartFormat chart="6" format="53">
      <pivotArea type="data" outline="0" fieldPosition="0">
        <references count="2">
          <reference field="4294967294" count="1" selected="0">
            <x v="1"/>
          </reference>
          <reference field="3" count="1" selected="0">
            <x v="4"/>
          </reference>
        </references>
      </pivotArea>
    </chartFormat>
    <chartFormat chart="6" format="54">
      <pivotArea type="data" outline="0" fieldPosition="0">
        <references count="2">
          <reference field="4294967294" count="1" selected="0">
            <x v="1"/>
          </reference>
          <reference field="3" count="1" selected="0">
            <x v="5"/>
          </reference>
        </references>
      </pivotArea>
    </chartFormat>
    <chartFormat chart="6" format="55">
      <pivotArea type="data" outline="0" fieldPosition="0">
        <references count="2">
          <reference field="4294967294" count="1" selected="0">
            <x v="1"/>
          </reference>
          <reference field="3" count="1" selected="0">
            <x v="3"/>
          </reference>
        </references>
      </pivotArea>
    </chartFormat>
    <chartFormat chart="6" format="56" series="1">
      <pivotArea type="data" outline="0" fieldPosition="0">
        <references count="1">
          <reference field="4294967294" count="1" selected="0">
            <x v="2"/>
          </reference>
        </references>
      </pivotArea>
    </chartFormat>
    <chartFormat chart="6" format="57">
      <pivotArea type="data" outline="0" fieldPosition="0">
        <references count="2">
          <reference field="4294967294" count="1" selected="0">
            <x v="2"/>
          </reference>
          <reference field="3" count="1" selected="0">
            <x v="0"/>
          </reference>
        </references>
      </pivotArea>
    </chartFormat>
    <chartFormat chart="6" format="58">
      <pivotArea type="data" outline="0" fieldPosition="0">
        <references count="2">
          <reference field="4294967294" count="1" selected="0">
            <x v="2"/>
          </reference>
          <reference field="3" count="1" selected="0">
            <x v="2"/>
          </reference>
        </references>
      </pivotArea>
    </chartFormat>
    <chartFormat chart="6" format="59">
      <pivotArea type="data" outline="0" fieldPosition="0">
        <references count="2">
          <reference field="4294967294" count="1" selected="0">
            <x v="2"/>
          </reference>
          <reference field="3" count="1" selected="0">
            <x v="1"/>
          </reference>
        </references>
      </pivotArea>
    </chartFormat>
    <chartFormat chart="6" format="60">
      <pivotArea type="data" outline="0" fieldPosition="0">
        <references count="2">
          <reference field="4294967294" count="1" selected="0">
            <x v="2"/>
          </reference>
          <reference field="3" count="1" selected="0">
            <x v="4"/>
          </reference>
        </references>
      </pivotArea>
    </chartFormat>
    <chartFormat chart="6" format="61">
      <pivotArea type="data" outline="0" fieldPosition="0">
        <references count="2">
          <reference field="4294967294" count="1" selected="0">
            <x v="2"/>
          </reference>
          <reference field="3" count="1" selected="0">
            <x v="5"/>
          </reference>
        </references>
      </pivotArea>
    </chartFormat>
    <chartFormat chart="6" format="62">
      <pivotArea type="data" outline="0" fieldPosition="0">
        <references count="2">
          <reference field="4294967294" count="1" selected="0">
            <x v="2"/>
          </reference>
          <reference field="3" count="1" selected="0">
            <x v="3"/>
          </reference>
        </references>
      </pivotArea>
    </chartFormat>
    <chartFormat chart="6" format="63" series="1">
      <pivotArea type="data" outline="0" fieldPosition="0">
        <references count="1">
          <reference field="4294967294" count="1" selected="0">
            <x v="3"/>
          </reference>
        </references>
      </pivotArea>
    </chartFormat>
    <chartFormat chart="6" format="64">
      <pivotArea type="data" outline="0" fieldPosition="0">
        <references count="2">
          <reference field="4294967294" count="1" selected="0">
            <x v="3"/>
          </reference>
          <reference field="3" count="1" selected="0">
            <x v="0"/>
          </reference>
        </references>
      </pivotArea>
    </chartFormat>
    <chartFormat chart="6" format="65">
      <pivotArea type="data" outline="0" fieldPosition="0">
        <references count="2">
          <reference field="4294967294" count="1" selected="0">
            <x v="3"/>
          </reference>
          <reference field="3" count="1" selected="0">
            <x v="2"/>
          </reference>
        </references>
      </pivotArea>
    </chartFormat>
    <chartFormat chart="6" format="66">
      <pivotArea type="data" outline="0" fieldPosition="0">
        <references count="2">
          <reference field="4294967294" count="1" selected="0">
            <x v="3"/>
          </reference>
          <reference field="3" count="1" selected="0">
            <x v="1"/>
          </reference>
        </references>
      </pivotArea>
    </chartFormat>
    <chartFormat chart="6" format="67">
      <pivotArea type="data" outline="0" fieldPosition="0">
        <references count="2">
          <reference field="4294967294" count="1" selected="0">
            <x v="3"/>
          </reference>
          <reference field="3" count="1" selected="0">
            <x v="4"/>
          </reference>
        </references>
      </pivotArea>
    </chartFormat>
    <chartFormat chart="6" format="68">
      <pivotArea type="data" outline="0" fieldPosition="0">
        <references count="2">
          <reference field="4294967294" count="1" selected="0">
            <x v="3"/>
          </reference>
          <reference field="3" count="1" selected="0">
            <x v="5"/>
          </reference>
        </references>
      </pivotArea>
    </chartFormat>
    <chartFormat chart="6" format="69">
      <pivotArea type="data" outline="0" fieldPosition="0">
        <references count="2">
          <reference field="4294967294" count="1" selected="0">
            <x v="3"/>
          </reference>
          <reference field="3" count="1" selected="0">
            <x v="3"/>
          </reference>
        </references>
      </pivotArea>
    </chartFormat>
    <chartFormat chart="6" format="70" series="1">
      <pivotArea type="data" outline="0" fieldPosition="0">
        <references count="1">
          <reference field="4294967294" count="1" selected="0">
            <x v="4"/>
          </reference>
        </references>
      </pivotArea>
    </chartFormat>
    <chartFormat chart="6" format="71">
      <pivotArea type="data" outline="0" fieldPosition="0">
        <references count="2">
          <reference field="4294967294" count="1" selected="0">
            <x v="4"/>
          </reference>
          <reference field="3" count="1" selected="0">
            <x v="0"/>
          </reference>
        </references>
      </pivotArea>
    </chartFormat>
    <chartFormat chart="6" format="72">
      <pivotArea type="data" outline="0" fieldPosition="0">
        <references count="2">
          <reference field="4294967294" count="1" selected="0">
            <x v="4"/>
          </reference>
          <reference field="3" count="1" selected="0">
            <x v="2"/>
          </reference>
        </references>
      </pivotArea>
    </chartFormat>
    <chartFormat chart="6" format="73">
      <pivotArea type="data" outline="0" fieldPosition="0">
        <references count="2">
          <reference field="4294967294" count="1" selected="0">
            <x v="4"/>
          </reference>
          <reference field="3" count="1" selected="0">
            <x v="1"/>
          </reference>
        </references>
      </pivotArea>
    </chartFormat>
    <chartFormat chart="6" format="74">
      <pivotArea type="data" outline="0" fieldPosition="0">
        <references count="2">
          <reference field="4294967294" count="1" selected="0">
            <x v="4"/>
          </reference>
          <reference field="3" count="1" selected="0">
            <x v="4"/>
          </reference>
        </references>
      </pivotArea>
    </chartFormat>
    <chartFormat chart="6" format="75">
      <pivotArea type="data" outline="0" fieldPosition="0">
        <references count="2">
          <reference field="4294967294" count="1" selected="0">
            <x v="4"/>
          </reference>
          <reference field="3" count="1" selected="0">
            <x v="5"/>
          </reference>
        </references>
      </pivotArea>
    </chartFormat>
    <chartFormat chart="6" format="76">
      <pivotArea type="data" outline="0" fieldPosition="0">
        <references count="2">
          <reference field="4294967294" count="1" selected="0">
            <x v="4"/>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1" xr10:uid="{ED1A32DD-8ABE-234C-8AD4-D86AD67665AE}" sourceName="POSITION">
  <pivotTables>
    <pivotTable tabId="4" name="PivotTable1"/>
    <pivotTable tabId="4" name="PivotTable10"/>
    <pivotTable tabId="4" name="PivotTable11"/>
    <pivotTable tabId="4" name="PivotTable13"/>
  </pivotTables>
  <data>
    <tabular pivotCacheId="88281568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F05E3592-6105-674F-B421-FB0A403C9EFB}" sourceName="CITY">
  <pivotTables>
    <pivotTable tabId="4" name="PivotTable1"/>
    <pivotTable tabId="4" name="PivotTable10"/>
    <pivotTable tabId="4" name="PivotTable11"/>
    <pivotTable tabId="4" name="PivotTable13"/>
  </pivotTables>
  <data>
    <tabular pivotCacheId="88281568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0E3E6BD1-4875-EF4E-800F-325349ED7A5C}" sourceName="DEPT">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596C4FBD-135F-564A-BF51-B421AA1B33EA}" sourceName="POSITION">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E3F78606-18A7-CD40-8A98-7CA767DFE410}" cache="Slicer_DEPT" caption="DEPT" columnCount="3" rowHeight="230716"/>
  <slicer name="POSITION" xr10:uid="{8E65045D-C012-6F45-839C-26A0781EDA57}" cache="Slicer_POSITION" caption="POSITION" columnCount="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2" xr10:uid="{A6BA5E54-FC1A-574A-872C-9E5E8FE29EC6}" cache="Slicer_POSITION1" caption="POSITION" columnCount="2" style="SlicerStyleDark4" rowHeight="731520"/>
  <slicer name="CITY 1" xr10:uid="{BF3DEB60-A5F4-C443-9165-9651B531AE7D}" cache="Slicer_CITY" caption="CITY" columnCount="3" style="SlicerStyleDark4" rowHeight="6400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86A52D-F9A6-0E42-8400-4572BBA1677F}" name="DATASET" displayName="DATASET" ref="A1:S21" totalsRowShown="0">
  <autoFilter ref="A1:S21" xr:uid="{5686A52D-F9A6-0E42-8400-4572BBA1677F}"/>
  <sortState xmlns:xlrd2="http://schemas.microsoft.com/office/spreadsheetml/2017/richdata2" ref="A2:S21">
    <sortCondition ref="D2:D21"/>
    <sortCondition descending="1" ref="G2:G21"/>
  </sortState>
  <tableColumns count="19">
    <tableColumn id="1" xr3:uid="{1BFD1174-E8E6-8246-AEA4-20AE0C85453D}" name="EMP_ID"/>
    <tableColumn id="2" xr3:uid="{5C453552-2827-8140-8FA2-9572B3D99443}" name="NAME"/>
    <tableColumn id="3" xr3:uid="{09B31123-14B3-FB4E-8A73-061416B39CF7}" name="EMAIL"/>
    <tableColumn id="4" xr3:uid="{1E14B4CC-40F2-5046-82A8-8437DD60E42A}" name="DEPT"/>
    <tableColumn id="5" xr3:uid="{C39B8C47-B23E-104C-8ED2-C636CCE06FFA}" name="JOB_TITLE"/>
    <tableColumn id="6" xr3:uid="{75A28B32-2A3E-544B-AEFE-19624CD94AD7}" name="POSITION"/>
    <tableColumn id="7" xr3:uid="{D4F95A3E-82EA-2941-94C8-BB99236BBAF4}" name="SALARY"/>
    <tableColumn id="8" xr3:uid="{52443F4C-9529-614B-8537-E783728D275B}" name="BONUS"/>
    <tableColumn id="9" xr3:uid="{3C1E6BDB-474F-8042-9202-02FBDE27A253}" name="INCENTIVE"/>
    <tableColumn id="10" xr3:uid="{AA835A1F-D6A9-7144-827E-4F19FB3B16CE}" name="DEGREE"/>
    <tableColumn id="11" xr3:uid="{E29B4D7D-8467-F844-ABDE-FE2E43B135B9}" name="MAJOR"/>
    <tableColumn id="12" xr3:uid="{289FA0CC-AB7F-434C-AE29-BDE6F0B5207B}" name="BIRTH_DATE" dataDxfId="9"/>
    <tableColumn id="13" xr3:uid="{CD12A299-0807-3446-93A6-DE279B3BF584}" name="HIRED_DATE" dataDxfId="8"/>
    <tableColumn id="14" xr3:uid="{B55E7426-B87A-794A-BA79-744EB692F7B7}" name="PERFORMANCE" dataDxfId="7"/>
    <tableColumn id="15" xr3:uid="{152408A7-2D2C-374C-8A70-37185E331516}" name="EXP_YEAR"/>
    <tableColumn id="16" xr3:uid="{4B38CDF3-A5BD-2E45-9394-2EC789DC3E80}" name="BRANCH_ID" dataDxfId="6"/>
    <tableColumn id="17" xr3:uid="{7BD82CF3-A28B-D842-A6E2-B675A2A37D16}" name="CITY"/>
    <tableColumn id="18" xr3:uid="{FA84014E-BD04-9D4F-8F11-C7232250275A}" name="COUNTRY"/>
    <tableColumn id="19" xr3:uid="{0BEAAC38-5E3A-3147-A9F4-C149A3A2171C}" name="NEW_SALARY"/>
  </tableColumns>
  <tableStyleInfo name="TableStyleMedium5"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5DA89-5C7F-44AA-9DFB-6DC107039AD4}">
  <dimension ref="A1:V34"/>
  <sheetViews>
    <sheetView zoomScaleNormal="100" workbookViewId="0">
      <selection activeCell="G12" sqref="G12"/>
    </sheetView>
  </sheetViews>
  <sheetFormatPr baseColWidth="10" defaultColWidth="8.83203125" defaultRowHeight="15" x14ac:dyDescent="0.2"/>
  <cols>
    <col min="1" max="1" width="7.6640625" bestFit="1" customWidth="1"/>
    <col min="2" max="2" width="6.6640625" bestFit="1" customWidth="1"/>
    <col min="3" max="3" width="17.83203125" bestFit="1" customWidth="1"/>
    <col min="4" max="4" width="11" bestFit="1" customWidth="1"/>
    <col min="5" max="5" width="8.6640625" bestFit="1" customWidth="1"/>
    <col min="6" max="6" width="8.5" bestFit="1" customWidth="1"/>
    <col min="7" max="7" width="12.1640625" bestFit="1" customWidth="1"/>
    <col min="8" max="8" width="11.1640625" bestFit="1" customWidth="1"/>
    <col min="9" max="9" width="9.5" bestFit="1" customWidth="1"/>
    <col min="10" max="10" width="7.6640625" bestFit="1" customWidth="1"/>
    <col min="11" max="11" width="14.6640625" bestFit="1" customWidth="1"/>
    <col min="12" max="13" width="11.5" customWidth="1"/>
    <col min="14" max="14" width="12.83203125" style="2" bestFit="1" customWidth="1"/>
    <col min="15" max="15" width="8.83203125" bestFit="1" customWidth="1"/>
    <col min="16" max="16" width="10" bestFit="1" customWidth="1"/>
    <col min="17" max="17" width="10" customWidth="1"/>
    <col min="18" max="18" width="10" style="6" customWidth="1"/>
    <col min="19" max="19" width="12.1640625" bestFit="1" customWidth="1"/>
    <col min="20" max="20" width="10" customWidth="1"/>
    <col min="21" max="21" width="11.33203125" bestFit="1" customWidth="1"/>
    <col min="22" max="22" width="10" customWidth="1"/>
  </cols>
  <sheetData>
    <row r="1" spans="1:22" x14ac:dyDescent="0.2">
      <c r="A1" s="3" t="s">
        <v>0</v>
      </c>
      <c r="B1" s="3" t="s">
        <v>1</v>
      </c>
      <c r="C1" s="3" t="s">
        <v>56</v>
      </c>
      <c r="D1" s="3" t="s">
        <v>2</v>
      </c>
      <c r="E1" s="3" t="s">
        <v>3</v>
      </c>
      <c r="F1" s="3" t="s">
        <v>4</v>
      </c>
      <c r="G1" s="3" t="s">
        <v>5</v>
      </c>
      <c r="H1" s="3" t="s">
        <v>55</v>
      </c>
      <c r="I1" s="3" t="s">
        <v>6</v>
      </c>
      <c r="J1" s="3" t="s">
        <v>7</v>
      </c>
      <c r="K1" s="3" t="s">
        <v>8</v>
      </c>
      <c r="L1" s="3" t="s">
        <v>9</v>
      </c>
      <c r="M1" s="3" t="s">
        <v>10</v>
      </c>
      <c r="N1" s="4" t="s">
        <v>58</v>
      </c>
      <c r="O1" s="3" t="s">
        <v>78</v>
      </c>
      <c r="P1" s="3" t="s">
        <v>83</v>
      </c>
      <c r="Q1" s="3" t="s">
        <v>79</v>
      </c>
      <c r="R1" s="7" t="s">
        <v>81</v>
      </c>
      <c r="S1" s="3" t="s">
        <v>88</v>
      </c>
      <c r="T1" s="3"/>
      <c r="U1" s="3"/>
      <c r="V1" s="3"/>
    </row>
    <row r="2" spans="1:22" x14ac:dyDescent="0.2">
      <c r="A2">
        <v>1</v>
      </c>
      <c r="B2" t="s">
        <v>11</v>
      </c>
      <c r="C2" t="str" cm="1">
        <f t="array" ref="C2:C21">LOWER(NAME)&amp;"company.com"</f>
        <v>toycompany.com</v>
      </c>
      <c r="D2" t="s">
        <v>12</v>
      </c>
      <c r="E2" t="s">
        <v>13</v>
      </c>
      <c r="F2" t="s">
        <v>14</v>
      </c>
      <c r="G2" s="11">
        <v>90000</v>
      </c>
      <c r="H2" s="11">
        <v>15000</v>
      </c>
      <c r="I2" t="s">
        <v>15</v>
      </c>
      <c r="J2" t="s">
        <v>16</v>
      </c>
      <c r="K2" t="s">
        <v>12</v>
      </c>
      <c r="L2" s="1">
        <v>32264</v>
      </c>
      <c r="M2" s="1">
        <v>43862</v>
      </c>
      <c r="N2" s="5" t="str" cm="1">
        <f t="array" ref="N2:N21">IF(SALARY&gt;100000,"High","Avg")</f>
        <v>Avg</v>
      </c>
      <c r="O2" cm="1">
        <f t="array" ref="O2:O21">2023-YEAR(HIRED_DATE)</f>
        <v>3</v>
      </c>
      <c r="P2" s="2">
        <f ca="1">RANDBETWEEN(1,3)</f>
        <v>3</v>
      </c>
      <c r="Q2" s="6" t="str" cm="1">
        <f t="array" aca="1" ref="Q2:Q21" ca="1">VLOOKUP(BRANCH_ID,BRANCH,2,FALSE)</f>
        <v>Bangkok</v>
      </c>
      <c r="R2" s="6" t="str" cm="1">
        <f t="array" aca="1" ref="R2:R21" ca="1">_xlfn.XLOOKUP(BRANCH_ID,BRANCH_ID2,COUNTRY)</f>
        <v>THAI</v>
      </c>
      <c r="S2" s="15" cm="1">
        <f t="array" ref="S2:S21">SALARY*(1+SALARY_INC)</f>
        <v>94500</v>
      </c>
      <c r="T2" s="2"/>
      <c r="U2" s="2" t="s">
        <v>89</v>
      </c>
      <c r="V2" s="2"/>
    </row>
    <row r="3" spans="1:22" x14ac:dyDescent="0.2">
      <c r="A3">
        <v>2</v>
      </c>
      <c r="B3" t="s">
        <v>17</v>
      </c>
      <c r="C3" t="str">
        <v>johncompany.com</v>
      </c>
      <c r="D3" t="s">
        <v>12</v>
      </c>
      <c r="E3" t="s">
        <v>18</v>
      </c>
      <c r="F3" t="s">
        <v>14</v>
      </c>
      <c r="G3" s="11">
        <v>25000</v>
      </c>
      <c r="H3" s="11">
        <v>5000</v>
      </c>
      <c r="I3" t="s">
        <v>19</v>
      </c>
      <c r="J3" t="s">
        <v>16</v>
      </c>
      <c r="K3" t="s">
        <v>12</v>
      </c>
      <c r="L3" s="1">
        <v>34747</v>
      </c>
      <c r="M3" s="1">
        <v>43783</v>
      </c>
      <c r="N3" s="5" t="str">
        <v>Avg</v>
      </c>
      <c r="O3">
        <v>4</v>
      </c>
      <c r="P3" s="2">
        <f t="shared" ref="P3:P21" ca="1" si="0">RANDBETWEEN(1,3)</f>
        <v>1</v>
      </c>
      <c r="Q3" s="6" t="str">
        <f ca="1"/>
        <v>London</v>
      </c>
      <c r="R3" s="6" t="str">
        <f ca="1"/>
        <v>UK</v>
      </c>
      <c r="S3" s="15">
        <v>26250</v>
      </c>
      <c r="T3" s="2"/>
      <c r="U3" s="8">
        <v>0.05</v>
      </c>
      <c r="V3" s="2"/>
    </row>
    <row r="4" spans="1:22" x14ac:dyDescent="0.2">
      <c r="A4">
        <v>3</v>
      </c>
      <c r="B4" t="s">
        <v>20</v>
      </c>
      <c r="C4" t="str">
        <v>marycompany.com</v>
      </c>
      <c r="D4" t="s">
        <v>12</v>
      </c>
      <c r="E4" t="s">
        <v>18</v>
      </c>
      <c r="F4" t="s">
        <v>14</v>
      </c>
      <c r="G4" s="11">
        <v>30000</v>
      </c>
      <c r="H4" s="11">
        <v>6000</v>
      </c>
      <c r="I4" t="s">
        <v>19</v>
      </c>
      <c r="J4" t="s">
        <v>16</v>
      </c>
      <c r="K4" t="s">
        <v>21</v>
      </c>
      <c r="L4" s="1">
        <v>31002</v>
      </c>
      <c r="M4" s="1">
        <v>38663</v>
      </c>
      <c r="N4" s="5" t="str">
        <v>Avg</v>
      </c>
      <c r="O4">
        <v>18</v>
      </c>
      <c r="P4" s="2">
        <f t="shared" ca="1" si="0"/>
        <v>1</v>
      </c>
      <c r="Q4" s="6" t="str">
        <f ca="1"/>
        <v>London</v>
      </c>
      <c r="R4" s="6" t="str">
        <f ca="1"/>
        <v>UK</v>
      </c>
      <c r="S4" s="15">
        <v>31500</v>
      </c>
      <c r="T4" s="2"/>
      <c r="U4" s="2"/>
      <c r="V4" s="2"/>
    </row>
    <row r="5" spans="1:22" x14ac:dyDescent="0.2">
      <c r="A5">
        <v>4</v>
      </c>
      <c r="B5" t="s">
        <v>22</v>
      </c>
      <c r="C5" t="str">
        <v>davidcompany.com</v>
      </c>
      <c r="D5" t="s">
        <v>12</v>
      </c>
      <c r="E5" t="s">
        <v>23</v>
      </c>
      <c r="F5" t="s">
        <v>14</v>
      </c>
      <c r="G5" s="11">
        <v>125000</v>
      </c>
      <c r="H5" s="11">
        <v>25000</v>
      </c>
      <c r="I5" t="s">
        <v>15</v>
      </c>
      <c r="J5" t="s">
        <v>54</v>
      </c>
      <c r="K5" t="s">
        <v>24</v>
      </c>
      <c r="L5" s="1">
        <v>33027</v>
      </c>
      <c r="M5" s="1">
        <v>43925</v>
      </c>
      <c r="N5" s="5" t="str">
        <v>High</v>
      </c>
      <c r="O5">
        <v>3</v>
      </c>
      <c r="P5" s="2">
        <f t="shared" ca="1" si="0"/>
        <v>3</v>
      </c>
      <c r="Q5" s="6" t="str">
        <f ca="1"/>
        <v>Bangkok</v>
      </c>
      <c r="R5" s="6" t="str">
        <f ca="1"/>
        <v>THAI</v>
      </c>
      <c r="S5" s="15">
        <v>131250</v>
      </c>
      <c r="T5" s="2"/>
      <c r="U5" s="2"/>
      <c r="V5" s="2"/>
    </row>
    <row r="6" spans="1:22" x14ac:dyDescent="0.2">
      <c r="A6">
        <v>5</v>
      </c>
      <c r="B6" t="s">
        <v>25</v>
      </c>
      <c r="C6" t="str">
        <v>annacompany.com</v>
      </c>
      <c r="D6" t="s">
        <v>12</v>
      </c>
      <c r="E6" t="s">
        <v>26</v>
      </c>
      <c r="F6" t="s">
        <v>27</v>
      </c>
      <c r="G6" s="11">
        <v>160000</v>
      </c>
      <c r="H6" s="11">
        <v>20000</v>
      </c>
      <c r="I6" t="s">
        <v>15</v>
      </c>
      <c r="J6" t="s">
        <v>54</v>
      </c>
      <c r="K6" t="s">
        <v>21</v>
      </c>
      <c r="L6" s="1">
        <v>35337</v>
      </c>
      <c r="M6" s="1">
        <v>43100</v>
      </c>
      <c r="N6" s="5" t="str">
        <v>High</v>
      </c>
      <c r="O6">
        <v>6</v>
      </c>
      <c r="P6" s="2">
        <f t="shared" ca="1" si="0"/>
        <v>3</v>
      </c>
      <c r="Q6" s="6" t="str">
        <f ca="1"/>
        <v>Bangkok</v>
      </c>
      <c r="R6" s="6" t="str">
        <f ca="1"/>
        <v>THAI</v>
      </c>
      <c r="S6" s="15">
        <v>168000</v>
      </c>
      <c r="T6" s="2"/>
      <c r="U6" s="2"/>
      <c r="V6" s="2"/>
    </row>
    <row r="7" spans="1:22" x14ac:dyDescent="0.2">
      <c r="A7">
        <v>6</v>
      </c>
      <c r="B7" t="s">
        <v>28</v>
      </c>
      <c r="C7" t="str">
        <v>kevincompany.com</v>
      </c>
      <c r="D7" t="s">
        <v>29</v>
      </c>
      <c r="E7" t="s">
        <v>18</v>
      </c>
      <c r="F7" t="s">
        <v>27</v>
      </c>
      <c r="G7" s="11">
        <v>35000</v>
      </c>
      <c r="H7" s="11">
        <v>9000</v>
      </c>
      <c r="I7" t="s">
        <v>19</v>
      </c>
      <c r="J7" t="s">
        <v>16</v>
      </c>
      <c r="K7" t="s">
        <v>12</v>
      </c>
      <c r="L7" s="1">
        <v>30307</v>
      </c>
      <c r="M7" s="1">
        <v>40875</v>
      </c>
      <c r="N7" s="5" t="str">
        <v>Avg</v>
      </c>
      <c r="O7">
        <v>12</v>
      </c>
      <c r="P7" s="2">
        <f t="shared" ca="1" si="0"/>
        <v>2</v>
      </c>
      <c r="Q7" s="6" t="str">
        <f ca="1"/>
        <v>New York</v>
      </c>
      <c r="R7" s="6" t="str">
        <f ca="1"/>
        <v>USA</v>
      </c>
      <c r="S7" s="15">
        <v>36750</v>
      </c>
      <c r="T7" s="2"/>
      <c r="U7" s="2"/>
      <c r="V7" s="2"/>
    </row>
    <row r="8" spans="1:22" x14ac:dyDescent="0.2">
      <c r="A8">
        <v>7</v>
      </c>
      <c r="B8" t="s">
        <v>30</v>
      </c>
      <c r="C8" t="str">
        <v>markcompany.com</v>
      </c>
      <c r="D8" t="s">
        <v>29</v>
      </c>
      <c r="E8" t="s">
        <v>18</v>
      </c>
      <c r="F8" t="s">
        <v>27</v>
      </c>
      <c r="G8" s="11">
        <v>32000</v>
      </c>
      <c r="H8" s="11">
        <v>7500</v>
      </c>
      <c r="I8" t="s">
        <v>19</v>
      </c>
      <c r="J8" t="s">
        <v>16</v>
      </c>
      <c r="K8" t="s">
        <v>21</v>
      </c>
      <c r="L8" s="1">
        <v>29731</v>
      </c>
      <c r="M8" s="1">
        <v>39086</v>
      </c>
      <c r="N8" s="5" t="str">
        <v>Avg</v>
      </c>
      <c r="O8">
        <v>16</v>
      </c>
      <c r="P8" s="2">
        <f t="shared" ca="1" si="0"/>
        <v>1</v>
      </c>
      <c r="Q8" s="6" t="str">
        <f ca="1"/>
        <v>London</v>
      </c>
      <c r="R8" s="6" t="str">
        <f ca="1"/>
        <v>UK</v>
      </c>
      <c r="S8" s="15">
        <v>33600</v>
      </c>
      <c r="T8" s="2"/>
      <c r="U8" s="2"/>
      <c r="V8" s="2"/>
    </row>
    <row r="9" spans="1:22" x14ac:dyDescent="0.2">
      <c r="A9">
        <v>8</v>
      </c>
      <c r="B9" t="s">
        <v>31</v>
      </c>
      <c r="C9" t="str">
        <v>namicompany.com</v>
      </c>
      <c r="D9" t="s">
        <v>29</v>
      </c>
      <c r="E9" t="s">
        <v>26</v>
      </c>
      <c r="F9" t="s">
        <v>27</v>
      </c>
      <c r="G9" s="11">
        <v>185000</v>
      </c>
      <c r="H9" s="11">
        <v>30000</v>
      </c>
      <c r="I9" t="s">
        <v>15</v>
      </c>
      <c r="J9" t="s">
        <v>54</v>
      </c>
      <c r="K9" t="s">
        <v>32</v>
      </c>
      <c r="L9" s="1">
        <v>30594</v>
      </c>
      <c r="M9" s="1">
        <v>40016</v>
      </c>
      <c r="N9" s="5" t="str">
        <v>High</v>
      </c>
      <c r="O9">
        <v>14</v>
      </c>
      <c r="P9" s="2">
        <f t="shared" ca="1" si="0"/>
        <v>2</v>
      </c>
      <c r="Q9" s="6" t="str">
        <f ca="1"/>
        <v>New York</v>
      </c>
      <c r="R9" s="6" t="str">
        <f ca="1"/>
        <v>USA</v>
      </c>
      <c r="S9" s="15">
        <v>194250</v>
      </c>
      <c r="T9" s="2"/>
      <c r="U9" s="2"/>
      <c r="V9" s="2"/>
    </row>
    <row r="10" spans="1:22" x14ac:dyDescent="0.2">
      <c r="A10">
        <v>9</v>
      </c>
      <c r="B10" t="s">
        <v>33</v>
      </c>
      <c r="C10" t="str">
        <v>lufycompany.com</v>
      </c>
      <c r="D10" t="s">
        <v>32</v>
      </c>
      <c r="E10" t="s">
        <v>18</v>
      </c>
      <c r="F10" t="s">
        <v>14</v>
      </c>
      <c r="G10" s="11">
        <v>28000</v>
      </c>
      <c r="H10" s="11">
        <v>2500</v>
      </c>
      <c r="I10" t="s">
        <v>15</v>
      </c>
      <c r="J10" t="s">
        <v>16</v>
      </c>
      <c r="K10" t="s">
        <v>34</v>
      </c>
      <c r="L10" s="1">
        <v>30108</v>
      </c>
      <c r="M10" s="1">
        <v>38621</v>
      </c>
      <c r="N10" s="5" t="str">
        <v>Avg</v>
      </c>
      <c r="O10">
        <v>18</v>
      </c>
      <c r="P10" s="2">
        <f t="shared" ca="1" si="0"/>
        <v>3</v>
      </c>
      <c r="Q10" s="6" t="str">
        <f ca="1"/>
        <v>Bangkok</v>
      </c>
      <c r="R10" s="6" t="str">
        <f ca="1"/>
        <v>THAI</v>
      </c>
      <c r="S10" s="15">
        <v>29400</v>
      </c>
      <c r="T10" s="2"/>
      <c r="U10" s="2"/>
      <c r="V10" s="2"/>
    </row>
    <row r="11" spans="1:22" x14ac:dyDescent="0.2">
      <c r="A11">
        <v>10</v>
      </c>
      <c r="B11" t="s">
        <v>35</v>
      </c>
      <c r="C11" t="str">
        <v>sunjicompany.com</v>
      </c>
      <c r="D11" t="s">
        <v>32</v>
      </c>
      <c r="E11" t="s">
        <v>26</v>
      </c>
      <c r="F11" t="s">
        <v>14</v>
      </c>
      <c r="G11" s="11">
        <v>178000</v>
      </c>
      <c r="H11" s="11">
        <v>30000</v>
      </c>
      <c r="I11" t="s">
        <v>15</v>
      </c>
      <c r="J11" t="s">
        <v>16</v>
      </c>
      <c r="K11" t="s">
        <v>32</v>
      </c>
      <c r="L11" s="1">
        <v>29150</v>
      </c>
      <c r="M11" s="1">
        <v>37936</v>
      </c>
      <c r="N11" s="5" t="str">
        <v>High</v>
      </c>
      <c r="O11">
        <v>20</v>
      </c>
      <c r="P11" s="2">
        <f t="shared" ca="1" si="0"/>
        <v>3</v>
      </c>
      <c r="Q11" s="6" t="str">
        <f ca="1"/>
        <v>Bangkok</v>
      </c>
      <c r="R11" s="6" t="str">
        <f ca="1"/>
        <v>THAI</v>
      </c>
      <c r="S11" s="15">
        <v>186900</v>
      </c>
      <c r="T11" s="2"/>
      <c r="U11" s="2"/>
      <c r="V11" s="2"/>
    </row>
    <row r="12" spans="1:22" x14ac:dyDescent="0.2">
      <c r="A12">
        <v>11</v>
      </c>
      <c r="B12" t="s">
        <v>36</v>
      </c>
      <c r="C12" t="str">
        <v>zorocompany.com</v>
      </c>
      <c r="D12" t="s">
        <v>37</v>
      </c>
      <c r="E12" t="s">
        <v>18</v>
      </c>
      <c r="F12" t="s">
        <v>14</v>
      </c>
      <c r="G12" s="11">
        <v>32000</v>
      </c>
      <c r="H12" s="11">
        <v>5000</v>
      </c>
      <c r="I12" t="s">
        <v>19</v>
      </c>
      <c r="J12" t="s">
        <v>16</v>
      </c>
      <c r="K12" t="s">
        <v>38</v>
      </c>
      <c r="L12" s="1">
        <v>31074</v>
      </c>
      <c r="M12" s="1">
        <v>41877</v>
      </c>
      <c r="N12" s="5" t="str">
        <v>Avg</v>
      </c>
      <c r="O12">
        <v>9</v>
      </c>
      <c r="P12" s="2">
        <f t="shared" ca="1" si="0"/>
        <v>2</v>
      </c>
      <c r="Q12" s="6" t="str">
        <f ca="1"/>
        <v>New York</v>
      </c>
      <c r="R12" s="6" t="str">
        <f ca="1"/>
        <v>USA</v>
      </c>
      <c r="S12" s="15">
        <v>33600</v>
      </c>
      <c r="T12" s="2"/>
      <c r="U12" s="2"/>
      <c r="V12" s="2"/>
    </row>
    <row r="13" spans="1:22" x14ac:dyDescent="0.2">
      <c r="A13">
        <v>12</v>
      </c>
      <c r="B13" t="s">
        <v>39</v>
      </c>
      <c r="C13" t="str">
        <v>uzopcompany.com</v>
      </c>
      <c r="D13" t="s">
        <v>37</v>
      </c>
      <c r="E13" t="s">
        <v>18</v>
      </c>
      <c r="F13" t="s">
        <v>14</v>
      </c>
      <c r="G13" s="11">
        <v>45000</v>
      </c>
      <c r="H13" s="11">
        <v>6800</v>
      </c>
      <c r="I13" t="s">
        <v>15</v>
      </c>
      <c r="J13" t="s">
        <v>16</v>
      </c>
      <c r="K13" t="s">
        <v>40</v>
      </c>
      <c r="L13" s="1">
        <v>34243</v>
      </c>
      <c r="M13" s="1">
        <v>45074</v>
      </c>
      <c r="N13" s="5" t="str">
        <v>Avg</v>
      </c>
      <c r="O13">
        <v>0</v>
      </c>
      <c r="P13" s="2">
        <f t="shared" ca="1" si="0"/>
        <v>2</v>
      </c>
      <c r="Q13" s="6" t="str">
        <f ca="1"/>
        <v>New York</v>
      </c>
      <c r="R13" s="6" t="str">
        <f ca="1"/>
        <v>USA</v>
      </c>
      <c r="S13" s="15">
        <v>47250</v>
      </c>
      <c r="T13" s="2"/>
      <c r="U13" s="2"/>
      <c r="V13" s="2"/>
    </row>
    <row r="14" spans="1:22" x14ac:dyDescent="0.2">
      <c r="A14">
        <v>13</v>
      </c>
      <c r="B14" t="s">
        <v>41</v>
      </c>
      <c r="C14" t="str">
        <v>garfcompany.com</v>
      </c>
      <c r="D14" t="s">
        <v>37</v>
      </c>
      <c r="E14" t="s">
        <v>23</v>
      </c>
      <c r="F14" t="s">
        <v>14</v>
      </c>
      <c r="G14" s="11">
        <v>148000</v>
      </c>
      <c r="H14" s="11">
        <v>25000</v>
      </c>
      <c r="I14" t="s">
        <v>15</v>
      </c>
      <c r="J14" t="s">
        <v>16</v>
      </c>
      <c r="K14" t="s">
        <v>40</v>
      </c>
      <c r="L14" s="1">
        <v>32366</v>
      </c>
      <c r="M14" s="1">
        <v>42979</v>
      </c>
      <c r="N14" s="5" t="str">
        <v>High</v>
      </c>
      <c r="O14">
        <v>6</v>
      </c>
      <c r="P14" s="2">
        <f t="shared" ca="1" si="0"/>
        <v>2</v>
      </c>
      <c r="Q14" s="6" t="str">
        <f ca="1"/>
        <v>New York</v>
      </c>
      <c r="R14" s="6" t="str">
        <f ca="1"/>
        <v>USA</v>
      </c>
      <c r="S14" s="15">
        <v>155400</v>
      </c>
      <c r="T14" s="2"/>
      <c r="U14" s="2"/>
      <c r="V14" s="2"/>
    </row>
    <row r="15" spans="1:22" x14ac:dyDescent="0.2">
      <c r="A15">
        <v>14</v>
      </c>
      <c r="B15" t="s">
        <v>42</v>
      </c>
      <c r="C15" t="str">
        <v>mihawkcompany.com</v>
      </c>
      <c r="D15" t="s">
        <v>43</v>
      </c>
      <c r="E15" t="s">
        <v>44</v>
      </c>
      <c r="F15" t="s">
        <v>14</v>
      </c>
      <c r="G15" s="11">
        <v>250000</v>
      </c>
      <c r="H15" s="11">
        <v>50000</v>
      </c>
      <c r="I15" t="s">
        <v>15</v>
      </c>
      <c r="J15" t="s">
        <v>16</v>
      </c>
      <c r="K15" t="s">
        <v>12</v>
      </c>
      <c r="L15" s="1">
        <v>33667</v>
      </c>
      <c r="M15" s="1">
        <v>42114</v>
      </c>
      <c r="N15" s="5" t="str">
        <v>High</v>
      </c>
      <c r="O15">
        <v>8</v>
      </c>
      <c r="P15" s="2">
        <f t="shared" ca="1" si="0"/>
        <v>2</v>
      </c>
      <c r="Q15" s="6" t="str">
        <f ca="1"/>
        <v>New York</v>
      </c>
      <c r="R15" s="6" t="str">
        <f ca="1"/>
        <v>USA</v>
      </c>
      <c r="S15" s="15">
        <v>262500</v>
      </c>
      <c r="T15" s="2"/>
      <c r="U15" s="2"/>
      <c r="V15" s="2"/>
    </row>
    <row r="16" spans="1:22" x14ac:dyDescent="0.2">
      <c r="A16">
        <v>15</v>
      </c>
      <c r="B16" t="s">
        <v>45</v>
      </c>
      <c r="C16" t="str">
        <v>jennifercompany.com</v>
      </c>
      <c r="D16" t="s">
        <v>43</v>
      </c>
      <c r="E16" t="s">
        <v>26</v>
      </c>
      <c r="F16" t="s">
        <v>14</v>
      </c>
      <c r="G16" s="11">
        <v>180000</v>
      </c>
      <c r="H16" s="11">
        <v>34000</v>
      </c>
      <c r="I16" t="s">
        <v>15</v>
      </c>
      <c r="J16" t="s">
        <v>16</v>
      </c>
      <c r="K16" t="s">
        <v>32</v>
      </c>
      <c r="L16" s="1">
        <v>35240</v>
      </c>
      <c r="M16" s="1">
        <v>43970</v>
      </c>
      <c r="N16" s="5" t="str">
        <v>High</v>
      </c>
      <c r="O16">
        <v>3</v>
      </c>
      <c r="P16" s="2">
        <f t="shared" ca="1" si="0"/>
        <v>1</v>
      </c>
      <c r="Q16" s="6" t="str">
        <f ca="1"/>
        <v>London</v>
      </c>
      <c r="R16" s="6" t="str">
        <f ca="1"/>
        <v>UK</v>
      </c>
      <c r="S16" s="15">
        <v>189000</v>
      </c>
      <c r="T16" s="2"/>
      <c r="U16" s="2"/>
      <c r="V16" s="2"/>
    </row>
    <row r="17" spans="1:22" x14ac:dyDescent="0.2">
      <c r="A17">
        <v>16</v>
      </c>
      <c r="B17" t="s">
        <v>46</v>
      </c>
      <c r="C17" t="str">
        <v>kimcompany.com</v>
      </c>
      <c r="D17" t="s">
        <v>47</v>
      </c>
      <c r="E17" t="s">
        <v>18</v>
      </c>
      <c r="F17" t="s">
        <v>27</v>
      </c>
      <c r="G17" s="11">
        <v>30000</v>
      </c>
      <c r="H17" s="11">
        <v>2000</v>
      </c>
      <c r="I17" t="s">
        <v>19</v>
      </c>
      <c r="J17" t="s">
        <v>16</v>
      </c>
      <c r="K17" t="s">
        <v>48</v>
      </c>
      <c r="L17" s="1">
        <v>32785</v>
      </c>
      <c r="M17" s="1">
        <v>44030</v>
      </c>
      <c r="N17" s="5" t="str">
        <v>Avg</v>
      </c>
      <c r="O17">
        <v>3</v>
      </c>
      <c r="P17" s="2">
        <f t="shared" ca="1" si="0"/>
        <v>1</v>
      </c>
      <c r="Q17" s="6" t="str">
        <f ca="1"/>
        <v>London</v>
      </c>
      <c r="R17" s="6" t="str">
        <f ca="1"/>
        <v>UK</v>
      </c>
      <c r="S17" s="15">
        <v>31500</v>
      </c>
      <c r="T17" s="2"/>
      <c r="U17" s="2"/>
      <c r="V17" s="2"/>
    </row>
    <row r="18" spans="1:22" x14ac:dyDescent="0.2">
      <c r="A18">
        <v>17</v>
      </c>
      <c r="B18" t="s">
        <v>49</v>
      </c>
      <c r="C18" t="str">
        <v>liamcompany.com</v>
      </c>
      <c r="D18" t="s">
        <v>47</v>
      </c>
      <c r="E18" t="s">
        <v>18</v>
      </c>
      <c r="F18" t="s">
        <v>27</v>
      </c>
      <c r="G18" s="11">
        <v>25000</v>
      </c>
      <c r="H18" s="11">
        <v>2500</v>
      </c>
      <c r="I18" t="s">
        <v>19</v>
      </c>
      <c r="J18" t="s">
        <v>54</v>
      </c>
      <c r="K18" t="s">
        <v>48</v>
      </c>
      <c r="L18" s="1">
        <v>30213</v>
      </c>
      <c r="M18" s="1">
        <v>39056</v>
      </c>
      <c r="N18" s="5" t="str">
        <v>Avg</v>
      </c>
      <c r="O18">
        <v>17</v>
      </c>
      <c r="P18" s="2">
        <f t="shared" ca="1" si="0"/>
        <v>2</v>
      </c>
      <c r="Q18" s="6" t="str">
        <f ca="1"/>
        <v>New York</v>
      </c>
      <c r="R18" s="6" t="str">
        <f ca="1"/>
        <v>USA</v>
      </c>
      <c r="S18" s="15">
        <v>26250</v>
      </c>
      <c r="T18" s="2"/>
      <c r="U18" s="2"/>
      <c r="V18" s="2"/>
    </row>
    <row r="19" spans="1:22" x14ac:dyDescent="0.2">
      <c r="A19">
        <v>18</v>
      </c>
      <c r="B19" t="s">
        <v>50</v>
      </c>
      <c r="C19" t="str">
        <v>wickcompany.com</v>
      </c>
      <c r="D19" t="s">
        <v>47</v>
      </c>
      <c r="E19" t="s">
        <v>13</v>
      </c>
      <c r="F19" t="s">
        <v>27</v>
      </c>
      <c r="G19" s="11">
        <v>80000</v>
      </c>
      <c r="H19" s="11">
        <v>8000</v>
      </c>
      <c r="I19" t="s">
        <v>15</v>
      </c>
      <c r="J19" t="s">
        <v>54</v>
      </c>
      <c r="K19" t="s">
        <v>48</v>
      </c>
      <c r="L19" s="1">
        <v>33212</v>
      </c>
      <c r="M19" s="1">
        <v>40798</v>
      </c>
      <c r="N19" s="5" t="str">
        <v>Avg</v>
      </c>
      <c r="O19">
        <v>12</v>
      </c>
      <c r="P19" s="2">
        <f t="shared" ca="1" si="0"/>
        <v>3</v>
      </c>
      <c r="Q19" s="6" t="str">
        <f ca="1"/>
        <v>Bangkok</v>
      </c>
      <c r="R19" s="6" t="str">
        <f ca="1"/>
        <v>THAI</v>
      </c>
      <c r="S19" s="15">
        <v>84000</v>
      </c>
      <c r="T19" s="2"/>
      <c r="U19" s="2"/>
      <c r="V19" s="2"/>
    </row>
    <row r="20" spans="1:22" x14ac:dyDescent="0.2">
      <c r="A20">
        <v>19</v>
      </c>
      <c r="B20" t="s">
        <v>51</v>
      </c>
      <c r="C20" t="str">
        <v>beancompany.com</v>
      </c>
      <c r="D20" t="s">
        <v>47</v>
      </c>
      <c r="E20" t="s">
        <v>26</v>
      </c>
      <c r="F20" t="s">
        <v>14</v>
      </c>
      <c r="G20" s="11">
        <v>175000</v>
      </c>
      <c r="H20" s="11">
        <v>40000</v>
      </c>
      <c r="I20" t="s">
        <v>15</v>
      </c>
      <c r="J20" t="s">
        <v>54</v>
      </c>
      <c r="K20" t="s">
        <v>52</v>
      </c>
      <c r="L20" s="1">
        <v>36118</v>
      </c>
      <c r="M20" s="1">
        <v>44117</v>
      </c>
      <c r="N20" s="5" t="str">
        <v>High</v>
      </c>
      <c r="O20">
        <v>3</v>
      </c>
      <c r="P20" s="2">
        <f t="shared" ca="1" si="0"/>
        <v>3</v>
      </c>
      <c r="Q20" s="6" t="str">
        <f ca="1"/>
        <v>Bangkok</v>
      </c>
      <c r="R20" s="6" t="str">
        <f ca="1"/>
        <v>THAI</v>
      </c>
      <c r="S20" s="15">
        <v>183750</v>
      </c>
      <c r="T20" s="2"/>
      <c r="U20" s="2"/>
      <c r="V20" s="2"/>
    </row>
    <row r="21" spans="1:22" x14ac:dyDescent="0.2">
      <c r="A21">
        <v>20</v>
      </c>
      <c r="B21" t="s">
        <v>53</v>
      </c>
      <c r="C21" t="str">
        <v>beckcompany.com</v>
      </c>
      <c r="D21" t="s">
        <v>47</v>
      </c>
      <c r="E21" t="s">
        <v>23</v>
      </c>
      <c r="F21" t="s">
        <v>14</v>
      </c>
      <c r="G21" s="11">
        <v>140000</v>
      </c>
      <c r="H21" s="11">
        <v>38000</v>
      </c>
      <c r="I21" t="s">
        <v>15</v>
      </c>
      <c r="J21" t="s">
        <v>54</v>
      </c>
      <c r="K21" t="s">
        <v>47</v>
      </c>
      <c r="L21" s="1">
        <v>30471</v>
      </c>
      <c r="M21" s="1">
        <v>38058</v>
      </c>
      <c r="N21" s="5" t="str">
        <v>High</v>
      </c>
      <c r="O21">
        <v>19</v>
      </c>
      <c r="P21" s="2">
        <f t="shared" ca="1" si="0"/>
        <v>2</v>
      </c>
      <c r="Q21" s="6" t="str">
        <f ca="1"/>
        <v>New York</v>
      </c>
      <c r="R21" s="6" t="str">
        <f ca="1"/>
        <v>USA</v>
      </c>
      <c r="S21" s="15">
        <v>147000</v>
      </c>
      <c r="T21" s="2"/>
      <c r="U21" s="2"/>
      <c r="V21" s="2"/>
    </row>
    <row r="23" spans="1:22" x14ac:dyDescent="0.2">
      <c r="A23" cm="1">
        <f t="array" aca="1" ref="A23:S34" ca="1">_xlfn._xlws.FILTER(EMPLOYEE,(DEPT="Marketing")+(SALARY&gt;100000))</f>
        <v>1</v>
      </c>
      <c r="B23" t="str">
        <f ca="1"/>
        <v>Toy</v>
      </c>
      <c r="C23" t="str">
        <f ca="1"/>
        <v>toycompany.com</v>
      </c>
      <c r="D23" t="str">
        <f ca="1"/>
        <v>Marketing</v>
      </c>
      <c r="E23" t="str">
        <f ca="1"/>
        <v>Manager</v>
      </c>
      <c r="F23" t="str">
        <f ca="1"/>
        <v>Back</v>
      </c>
      <c r="G23">
        <f ca="1"/>
        <v>90000</v>
      </c>
      <c r="H23">
        <f ca="1"/>
        <v>15000</v>
      </c>
      <c r="I23" t="str">
        <f ca="1"/>
        <v>Fixed</v>
      </c>
      <c r="J23" t="str">
        <f ca="1"/>
        <v>Bachelor</v>
      </c>
      <c r="K23" t="str">
        <f ca="1"/>
        <v>Marketing</v>
      </c>
      <c r="L23" s="1">
        <f ca="1"/>
        <v>32264</v>
      </c>
      <c r="M23" s="1">
        <f ca="1"/>
        <v>43862</v>
      </c>
      <c r="N23" s="2" t="str">
        <f ca="1"/>
        <v>Avg</v>
      </c>
      <c r="O23">
        <f ca="1"/>
        <v>3</v>
      </c>
      <c r="P23" s="2">
        <f ca="1"/>
        <v>3</v>
      </c>
      <c r="Q23" t="str">
        <f ca="1"/>
        <v>Bangkok</v>
      </c>
      <c r="R23" s="6" t="str">
        <f ca="1"/>
        <v>THAI</v>
      </c>
      <c r="S23">
        <f ca="1"/>
        <v>94500</v>
      </c>
    </row>
    <row r="24" spans="1:22" x14ac:dyDescent="0.2">
      <c r="A24">
        <f ca="1"/>
        <v>2</v>
      </c>
      <c r="B24" t="str">
        <f ca="1"/>
        <v>John</v>
      </c>
      <c r="C24" t="str">
        <f ca="1"/>
        <v>johncompany.com</v>
      </c>
      <c r="D24" t="str">
        <f ca="1"/>
        <v>Marketing</v>
      </c>
      <c r="E24" t="str">
        <f ca="1"/>
        <v>Officer</v>
      </c>
      <c r="F24" t="str">
        <f ca="1"/>
        <v>Back</v>
      </c>
      <c r="G24">
        <f ca="1"/>
        <v>25000</v>
      </c>
      <c r="H24">
        <f ca="1"/>
        <v>5000</v>
      </c>
      <c r="I24" t="str">
        <f ca="1"/>
        <v>Incentive</v>
      </c>
      <c r="J24" t="str">
        <f ca="1"/>
        <v>Bachelor</v>
      </c>
      <c r="K24" t="str">
        <f ca="1"/>
        <v>Marketing</v>
      </c>
      <c r="L24" s="1">
        <f ca="1"/>
        <v>34747</v>
      </c>
      <c r="M24" s="1">
        <f ca="1"/>
        <v>43783</v>
      </c>
      <c r="N24" s="2" t="str">
        <f ca="1"/>
        <v>Avg</v>
      </c>
      <c r="O24">
        <f ca="1"/>
        <v>4</v>
      </c>
      <c r="P24" s="2">
        <f ca="1"/>
        <v>1</v>
      </c>
      <c r="Q24" t="str">
        <f ca="1"/>
        <v>London</v>
      </c>
      <c r="R24" s="6" t="str">
        <f ca="1"/>
        <v>UK</v>
      </c>
      <c r="S24">
        <f ca="1"/>
        <v>26250</v>
      </c>
    </row>
    <row r="25" spans="1:22" x14ac:dyDescent="0.2">
      <c r="A25">
        <f ca="1"/>
        <v>3</v>
      </c>
      <c r="B25" t="str">
        <f ca="1"/>
        <v>Mary</v>
      </c>
      <c r="C25" t="str">
        <f ca="1"/>
        <v>marycompany.com</v>
      </c>
      <c r="D25" t="str">
        <f ca="1"/>
        <v>Marketing</v>
      </c>
      <c r="E25" t="str">
        <f ca="1"/>
        <v>Officer</v>
      </c>
      <c r="F25" t="str">
        <f ca="1"/>
        <v>Back</v>
      </c>
      <c r="G25">
        <f ca="1"/>
        <v>30000</v>
      </c>
      <c r="H25">
        <f ca="1"/>
        <v>6000</v>
      </c>
      <c r="I25" t="str">
        <f ca="1"/>
        <v>Incentive</v>
      </c>
      <c r="J25" t="str">
        <f ca="1"/>
        <v>Bachelor</v>
      </c>
      <c r="K25" t="str">
        <f ca="1"/>
        <v>Economics</v>
      </c>
      <c r="L25" s="1">
        <f ca="1"/>
        <v>31002</v>
      </c>
      <c r="M25" s="1">
        <f ca="1"/>
        <v>38663</v>
      </c>
      <c r="N25" s="2" t="str">
        <f ca="1"/>
        <v>Avg</v>
      </c>
      <c r="O25">
        <f ca="1"/>
        <v>18</v>
      </c>
      <c r="P25" s="2">
        <f ca="1"/>
        <v>1</v>
      </c>
      <c r="Q25" t="str">
        <f ca="1"/>
        <v>London</v>
      </c>
      <c r="R25" s="6" t="str">
        <f ca="1"/>
        <v>UK</v>
      </c>
      <c r="S25">
        <f ca="1"/>
        <v>31500</v>
      </c>
    </row>
    <row r="26" spans="1:22" x14ac:dyDescent="0.2">
      <c r="A26">
        <f ca="1"/>
        <v>4</v>
      </c>
      <c r="B26" t="str">
        <f ca="1"/>
        <v>David</v>
      </c>
      <c r="C26" t="str">
        <f ca="1"/>
        <v>davidcompany.com</v>
      </c>
      <c r="D26" t="str">
        <f ca="1"/>
        <v>Marketing</v>
      </c>
      <c r="E26" t="str">
        <f ca="1"/>
        <v>AVP</v>
      </c>
      <c r="F26" t="str">
        <f ca="1"/>
        <v>Back</v>
      </c>
      <c r="G26">
        <f ca="1"/>
        <v>125000</v>
      </c>
      <c r="H26">
        <f ca="1"/>
        <v>25000</v>
      </c>
      <c r="I26" t="str">
        <f ca="1"/>
        <v>Fixed</v>
      </c>
      <c r="J26" t="str">
        <f ca="1"/>
        <v>Master</v>
      </c>
      <c r="K26" t="str">
        <f ca="1"/>
        <v>Computer Science</v>
      </c>
      <c r="L26" s="1">
        <f ca="1"/>
        <v>33027</v>
      </c>
      <c r="M26" s="1">
        <f ca="1"/>
        <v>43925</v>
      </c>
      <c r="N26" s="2" t="str">
        <f ca="1"/>
        <v>High</v>
      </c>
      <c r="O26">
        <f ca="1"/>
        <v>3</v>
      </c>
      <c r="P26" s="2">
        <f ca="1"/>
        <v>3</v>
      </c>
      <c r="Q26" t="str">
        <f ca="1"/>
        <v>Bangkok</v>
      </c>
      <c r="R26" s="6" t="str">
        <f ca="1"/>
        <v>THAI</v>
      </c>
      <c r="S26">
        <f ca="1"/>
        <v>131250</v>
      </c>
    </row>
    <row r="27" spans="1:22" x14ac:dyDescent="0.2">
      <c r="A27">
        <f ca="1"/>
        <v>5</v>
      </c>
      <c r="B27" t="str">
        <f ca="1"/>
        <v>Anna</v>
      </c>
      <c r="C27" t="str">
        <f ca="1"/>
        <v>annacompany.com</v>
      </c>
      <c r="D27" t="str">
        <f ca="1"/>
        <v>Marketing</v>
      </c>
      <c r="E27" t="str">
        <f ca="1"/>
        <v>SVP</v>
      </c>
      <c r="F27" t="str">
        <f ca="1"/>
        <v>Front</v>
      </c>
      <c r="G27">
        <f ca="1"/>
        <v>160000</v>
      </c>
      <c r="H27">
        <f ca="1"/>
        <v>20000</v>
      </c>
      <c r="I27" t="str">
        <f ca="1"/>
        <v>Fixed</v>
      </c>
      <c r="J27" t="str">
        <f ca="1"/>
        <v>Master</v>
      </c>
      <c r="K27" t="str">
        <f ca="1"/>
        <v>Economics</v>
      </c>
      <c r="L27" s="1">
        <f ca="1"/>
        <v>35337</v>
      </c>
      <c r="M27" s="1">
        <f ca="1"/>
        <v>43100</v>
      </c>
      <c r="N27" s="2" t="str">
        <f ca="1"/>
        <v>High</v>
      </c>
      <c r="O27">
        <f ca="1"/>
        <v>6</v>
      </c>
      <c r="P27" s="2">
        <f ca="1"/>
        <v>3</v>
      </c>
      <c r="Q27" t="str">
        <f ca="1"/>
        <v>Bangkok</v>
      </c>
      <c r="R27" s="6" t="str">
        <f ca="1"/>
        <v>THAI</v>
      </c>
      <c r="S27">
        <f ca="1"/>
        <v>168000</v>
      </c>
    </row>
    <row r="28" spans="1:22" x14ac:dyDescent="0.2">
      <c r="A28">
        <f ca="1"/>
        <v>8</v>
      </c>
      <c r="B28" t="str">
        <f ca="1"/>
        <v>Nami</v>
      </c>
      <c r="C28" t="str">
        <f ca="1"/>
        <v>namicompany.com</v>
      </c>
      <c r="D28" t="str">
        <f ca="1"/>
        <v>Sales</v>
      </c>
      <c r="E28" t="str">
        <f ca="1"/>
        <v>SVP</v>
      </c>
      <c r="F28" t="str">
        <f ca="1"/>
        <v>Front</v>
      </c>
      <c r="G28">
        <f ca="1"/>
        <v>185000</v>
      </c>
      <c r="H28">
        <f ca="1"/>
        <v>30000</v>
      </c>
      <c r="I28" t="str">
        <f ca="1"/>
        <v>Fixed</v>
      </c>
      <c r="J28" t="str">
        <f ca="1"/>
        <v>Master</v>
      </c>
      <c r="K28" t="str">
        <f ca="1"/>
        <v>Finance</v>
      </c>
      <c r="L28" s="1">
        <f ca="1"/>
        <v>30594</v>
      </c>
      <c r="M28" s="1">
        <f ca="1"/>
        <v>40016</v>
      </c>
      <c r="N28" s="2" t="str">
        <f ca="1"/>
        <v>High</v>
      </c>
      <c r="O28">
        <f ca="1"/>
        <v>14</v>
      </c>
      <c r="P28" s="2">
        <f ca="1"/>
        <v>2</v>
      </c>
      <c r="Q28" t="str">
        <f ca="1"/>
        <v>New York</v>
      </c>
      <c r="R28" s="6" t="str">
        <f ca="1"/>
        <v>USA</v>
      </c>
      <c r="S28">
        <f ca="1"/>
        <v>194250</v>
      </c>
    </row>
    <row r="29" spans="1:22" x14ac:dyDescent="0.2">
      <c r="A29">
        <f ca="1"/>
        <v>10</v>
      </c>
      <c r="B29" t="str">
        <f ca="1"/>
        <v>Sunji</v>
      </c>
      <c r="C29" t="str">
        <f ca="1"/>
        <v>sunjicompany.com</v>
      </c>
      <c r="D29" t="str">
        <f ca="1"/>
        <v>Finance</v>
      </c>
      <c r="E29" t="str">
        <f ca="1"/>
        <v>SVP</v>
      </c>
      <c r="F29" t="str">
        <f ca="1"/>
        <v>Back</v>
      </c>
      <c r="G29">
        <f ca="1"/>
        <v>178000</v>
      </c>
      <c r="H29">
        <f ca="1"/>
        <v>30000</v>
      </c>
      <c r="I29" t="str">
        <f ca="1"/>
        <v>Fixed</v>
      </c>
      <c r="J29" t="str">
        <f ca="1"/>
        <v>Bachelor</v>
      </c>
      <c r="K29" t="str">
        <f ca="1"/>
        <v>Finance</v>
      </c>
      <c r="L29" s="1">
        <f ca="1"/>
        <v>29150</v>
      </c>
      <c r="M29" s="1">
        <f ca="1"/>
        <v>37936</v>
      </c>
      <c r="N29" s="2" t="str">
        <f ca="1"/>
        <v>High</v>
      </c>
      <c r="O29">
        <f ca="1"/>
        <v>20</v>
      </c>
      <c r="P29" s="2">
        <f ca="1"/>
        <v>3</v>
      </c>
      <c r="Q29" t="str">
        <f ca="1"/>
        <v>Bangkok</v>
      </c>
      <c r="R29" s="6" t="str">
        <f ca="1"/>
        <v>THAI</v>
      </c>
      <c r="S29">
        <f ca="1"/>
        <v>186900</v>
      </c>
    </row>
    <row r="30" spans="1:22" x14ac:dyDescent="0.2">
      <c r="A30">
        <f ca="1"/>
        <v>13</v>
      </c>
      <c r="B30" t="str">
        <f ca="1"/>
        <v>Garf</v>
      </c>
      <c r="C30" t="str">
        <f ca="1"/>
        <v>garfcompany.com</v>
      </c>
      <c r="D30" t="str">
        <f ca="1"/>
        <v>HR</v>
      </c>
      <c r="E30" t="str">
        <f ca="1"/>
        <v>AVP</v>
      </c>
      <c r="F30" t="str">
        <f ca="1"/>
        <v>Back</v>
      </c>
      <c r="G30">
        <f ca="1"/>
        <v>148000</v>
      </c>
      <c r="H30">
        <f ca="1"/>
        <v>25000</v>
      </c>
      <c r="I30" t="str">
        <f ca="1"/>
        <v>Fixed</v>
      </c>
      <c r="J30" t="str">
        <f ca="1"/>
        <v>Bachelor</v>
      </c>
      <c r="K30" t="str">
        <f ca="1"/>
        <v>Social Science</v>
      </c>
      <c r="L30" s="1">
        <f ca="1"/>
        <v>32366</v>
      </c>
      <c r="M30" s="1">
        <f ca="1"/>
        <v>42979</v>
      </c>
      <c r="N30" s="2" t="str">
        <f ca="1"/>
        <v>High</v>
      </c>
      <c r="O30">
        <f ca="1"/>
        <v>6</v>
      </c>
      <c r="P30" s="2">
        <f ca="1"/>
        <v>2</v>
      </c>
      <c r="Q30" t="str">
        <f ca="1"/>
        <v>New York</v>
      </c>
      <c r="R30" s="6" t="str">
        <f ca="1"/>
        <v>USA</v>
      </c>
      <c r="S30">
        <f ca="1"/>
        <v>155400</v>
      </c>
    </row>
    <row r="31" spans="1:22" x14ac:dyDescent="0.2">
      <c r="A31">
        <f ca="1"/>
        <v>14</v>
      </c>
      <c r="B31" t="str">
        <f ca="1"/>
        <v>Mihawk</v>
      </c>
      <c r="C31" t="str">
        <f ca="1"/>
        <v>mihawkcompany.com</v>
      </c>
      <c r="D31" t="str">
        <f ca="1"/>
        <v>CEO Office</v>
      </c>
      <c r="E31" t="str">
        <f ca="1"/>
        <v>CEO</v>
      </c>
      <c r="F31" t="str">
        <f ca="1"/>
        <v>Back</v>
      </c>
      <c r="G31">
        <f ca="1"/>
        <v>250000</v>
      </c>
      <c r="H31">
        <f ca="1"/>
        <v>50000</v>
      </c>
      <c r="I31" t="str">
        <f ca="1"/>
        <v>Fixed</v>
      </c>
      <c r="J31" t="str">
        <f ca="1"/>
        <v>Bachelor</v>
      </c>
      <c r="K31" t="str">
        <f ca="1"/>
        <v>Marketing</v>
      </c>
      <c r="L31" s="1">
        <f ca="1"/>
        <v>33667</v>
      </c>
      <c r="M31" s="1">
        <f ca="1"/>
        <v>42114</v>
      </c>
      <c r="N31" s="2" t="str">
        <f ca="1"/>
        <v>High</v>
      </c>
      <c r="O31">
        <f ca="1"/>
        <v>8</v>
      </c>
      <c r="P31" s="2">
        <f ca="1"/>
        <v>2</v>
      </c>
      <c r="Q31" t="str">
        <f ca="1"/>
        <v>New York</v>
      </c>
      <c r="R31" s="6" t="str">
        <f ca="1"/>
        <v>USA</v>
      </c>
      <c r="S31">
        <f ca="1"/>
        <v>262500</v>
      </c>
    </row>
    <row r="32" spans="1:22" x14ac:dyDescent="0.2">
      <c r="A32">
        <f ca="1"/>
        <v>15</v>
      </c>
      <c r="B32" t="str">
        <f ca="1"/>
        <v>Jennifer</v>
      </c>
      <c r="C32" t="str">
        <f ca="1"/>
        <v>jennifercompany.com</v>
      </c>
      <c r="D32" t="str">
        <f ca="1"/>
        <v>CEO Office</v>
      </c>
      <c r="E32" t="str">
        <f ca="1"/>
        <v>SVP</v>
      </c>
      <c r="F32" t="str">
        <f ca="1"/>
        <v>Back</v>
      </c>
      <c r="G32">
        <f ca="1"/>
        <v>180000</v>
      </c>
      <c r="H32">
        <f ca="1"/>
        <v>34000</v>
      </c>
      <c r="I32" t="str">
        <f ca="1"/>
        <v>Fixed</v>
      </c>
      <c r="J32" t="str">
        <f ca="1"/>
        <v>Bachelor</v>
      </c>
      <c r="K32" t="str">
        <f ca="1"/>
        <v>Finance</v>
      </c>
      <c r="L32" s="1">
        <f ca="1"/>
        <v>35240</v>
      </c>
      <c r="M32" s="1">
        <f ca="1"/>
        <v>43970</v>
      </c>
      <c r="N32" s="2" t="str">
        <f ca="1"/>
        <v>High</v>
      </c>
      <c r="O32">
        <f ca="1"/>
        <v>3</v>
      </c>
      <c r="P32" s="2">
        <f ca="1"/>
        <v>1</v>
      </c>
      <c r="Q32" t="str">
        <f ca="1"/>
        <v>London</v>
      </c>
      <c r="R32" s="6" t="str">
        <f ca="1"/>
        <v>UK</v>
      </c>
      <c r="S32">
        <f ca="1"/>
        <v>189000</v>
      </c>
    </row>
    <row r="33" spans="1:19" x14ac:dyDescent="0.2">
      <c r="A33">
        <f ca="1"/>
        <v>19</v>
      </c>
      <c r="B33" t="str">
        <f ca="1"/>
        <v>Bean</v>
      </c>
      <c r="C33" t="str">
        <f ca="1"/>
        <v>beancompany.com</v>
      </c>
      <c r="D33" t="str">
        <f ca="1"/>
        <v>Data Science</v>
      </c>
      <c r="E33" t="str">
        <f ca="1"/>
        <v>SVP</v>
      </c>
      <c r="F33" t="str">
        <f ca="1"/>
        <v>Back</v>
      </c>
      <c r="G33">
        <f ca="1"/>
        <v>175000</v>
      </c>
      <c r="H33">
        <f ca="1"/>
        <v>40000</v>
      </c>
      <c r="I33" t="str">
        <f ca="1"/>
        <v>Fixed</v>
      </c>
      <c r="J33" t="str">
        <f ca="1"/>
        <v>Master</v>
      </c>
      <c r="K33" t="str">
        <f ca="1"/>
        <v>Statistics</v>
      </c>
      <c r="L33" s="1">
        <f ca="1"/>
        <v>36118</v>
      </c>
      <c r="M33" s="1">
        <f ca="1"/>
        <v>44117</v>
      </c>
      <c r="N33" s="2" t="str">
        <f ca="1"/>
        <v>High</v>
      </c>
      <c r="O33">
        <f ca="1"/>
        <v>3</v>
      </c>
      <c r="P33" s="2">
        <f ca="1"/>
        <v>3</v>
      </c>
      <c r="Q33" t="str">
        <f ca="1"/>
        <v>Bangkok</v>
      </c>
      <c r="R33" s="6" t="str">
        <f ca="1"/>
        <v>THAI</v>
      </c>
      <c r="S33">
        <f ca="1"/>
        <v>183750</v>
      </c>
    </row>
    <row r="34" spans="1:19" x14ac:dyDescent="0.2">
      <c r="A34">
        <f ca="1"/>
        <v>20</v>
      </c>
      <c r="B34" t="str">
        <f ca="1"/>
        <v>Beck</v>
      </c>
      <c r="C34" t="str">
        <f ca="1"/>
        <v>beckcompany.com</v>
      </c>
      <c r="D34" t="str">
        <f ca="1"/>
        <v>Data Science</v>
      </c>
      <c r="E34" t="str">
        <f ca="1"/>
        <v>AVP</v>
      </c>
      <c r="F34" t="str">
        <f ca="1"/>
        <v>Back</v>
      </c>
      <c r="G34">
        <f ca="1"/>
        <v>140000</v>
      </c>
      <c r="H34">
        <f ca="1"/>
        <v>38000</v>
      </c>
      <c r="I34" t="str">
        <f ca="1"/>
        <v>Fixed</v>
      </c>
      <c r="J34" t="str">
        <f ca="1"/>
        <v>Master</v>
      </c>
      <c r="K34" t="str">
        <f ca="1"/>
        <v>Data Science</v>
      </c>
      <c r="L34" s="1">
        <f ca="1"/>
        <v>30471</v>
      </c>
      <c r="M34" s="1">
        <f ca="1"/>
        <v>38058</v>
      </c>
      <c r="N34" s="2" t="str">
        <f ca="1"/>
        <v>High</v>
      </c>
      <c r="O34">
        <f ca="1"/>
        <v>19</v>
      </c>
      <c r="P34" s="2">
        <f ca="1"/>
        <v>2</v>
      </c>
      <c r="Q34" t="str">
        <f ca="1"/>
        <v>New York</v>
      </c>
      <c r="R34" s="6" t="str">
        <f ca="1"/>
        <v>USA</v>
      </c>
      <c r="S34">
        <f ca="1"/>
        <v>147000</v>
      </c>
    </row>
  </sheetData>
  <dataValidations count="1">
    <dataValidation type="list" allowBlank="1" showInputMessage="1" showErrorMessage="1" sqref="U3" xr:uid="{F03BDADD-BBCD-F94C-81CC-8F702EFAAF70}">
      <formula1>"5%,10%,15%"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15819-74FE-BF4E-A2D3-4C9471FD0229}">
  <dimension ref="A1:C4"/>
  <sheetViews>
    <sheetView zoomScale="400" zoomScaleNormal="400" workbookViewId="0">
      <selection sqref="A1:C4"/>
    </sheetView>
  </sheetViews>
  <sheetFormatPr baseColWidth="10" defaultRowHeight="15" x14ac:dyDescent="0.2"/>
  <sheetData>
    <row r="1" spans="1:3" x14ac:dyDescent="0.2">
      <c r="A1" t="s">
        <v>83</v>
      </c>
      <c r="B1" t="s">
        <v>79</v>
      </c>
      <c r="C1" t="s">
        <v>81</v>
      </c>
    </row>
    <row r="2" spans="1:3" x14ac:dyDescent="0.2">
      <c r="A2">
        <v>1</v>
      </c>
      <c r="B2" t="s">
        <v>80</v>
      </c>
      <c r="C2" t="s">
        <v>84</v>
      </c>
    </row>
    <row r="3" spans="1:3" x14ac:dyDescent="0.2">
      <c r="A3">
        <v>2</v>
      </c>
      <c r="B3" t="s">
        <v>82</v>
      </c>
      <c r="C3" t="s">
        <v>85</v>
      </c>
    </row>
    <row r="4" spans="1:3" x14ac:dyDescent="0.2">
      <c r="A4">
        <v>3</v>
      </c>
      <c r="B4" t="s">
        <v>86</v>
      </c>
      <c r="C4"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04CF7-DC87-DC45-BD52-A6D05E1053FF}">
  <dimension ref="A1:V21"/>
  <sheetViews>
    <sheetView zoomScaleNormal="100" workbookViewId="0">
      <selection activeCell="K19" sqref="K19"/>
    </sheetView>
  </sheetViews>
  <sheetFormatPr baseColWidth="10" defaultRowHeight="15" x14ac:dyDescent="0.2"/>
  <cols>
    <col min="1" max="1" width="9.1640625" customWidth="1"/>
    <col min="2" max="2" width="8" customWidth="1"/>
    <col min="3" max="3" width="19.33203125" bestFit="1" customWidth="1"/>
    <col min="5" max="5" width="11" customWidth="1"/>
    <col min="6" max="6" width="10.83203125" customWidth="1"/>
    <col min="7" max="7" width="9.33203125" customWidth="1"/>
    <col min="8" max="8" width="9" customWidth="1"/>
    <col min="9" max="9" width="11.83203125" customWidth="1"/>
    <col min="10" max="10" width="9.83203125" customWidth="1"/>
    <col min="11" max="11" width="14.6640625" bestFit="1" customWidth="1"/>
    <col min="12" max="12" width="12.6640625" customWidth="1"/>
    <col min="13" max="13" width="13" customWidth="1"/>
    <col min="14" max="14" width="15.1640625" customWidth="1"/>
    <col min="15" max="15" width="11.1640625" customWidth="1"/>
    <col min="16" max="16" width="12.33203125" customWidth="1"/>
    <col min="17" max="17" width="7.83203125" bestFit="1" customWidth="1"/>
    <col min="18" max="18" width="11" customWidth="1"/>
    <col min="19" max="20" width="13.6640625" customWidth="1"/>
    <col min="21" max="21" width="16.6640625" bestFit="1" customWidth="1"/>
    <col min="22" max="22" width="15.6640625" bestFit="1" customWidth="1"/>
  </cols>
  <sheetData>
    <row r="1" spans="1:22" x14ac:dyDescent="0.2">
      <c r="A1" t="s">
        <v>0</v>
      </c>
      <c r="B1" t="s">
        <v>1</v>
      </c>
      <c r="C1" t="s">
        <v>56</v>
      </c>
      <c r="D1" t="s">
        <v>2</v>
      </c>
      <c r="E1" t="s">
        <v>3</v>
      </c>
      <c r="F1" t="s">
        <v>4</v>
      </c>
      <c r="G1" t="s">
        <v>5</v>
      </c>
      <c r="H1" t="s">
        <v>55</v>
      </c>
      <c r="I1" t="s">
        <v>6</v>
      </c>
      <c r="J1" t="s">
        <v>7</v>
      </c>
      <c r="K1" t="s">
        <v>8</v>
      </c>
      <c r="L1" t="s">
        <v>9</v>
      </c>
      <c r="M1" t="s">
        <v>10</v>
      </c>
      <c r="N1" t="s">
        <v>58</v>
      </c>
      <c r="O1" t="s">
        <v>78</v>
      </c>
      <c r="P1" t="s">
        <v>83</v>
      </c>
      <c r="Q1" t="s">
        <v>79</v>
      </c>
      <c r="R1" t="s">
        <v>81</v>
      </c>
      <c r="S1" t="s">
        <v>88</v>
      </c>
    </row>
    <row r="2" spans="1:22" x14ac:dyDescent="0.2">
      <c r="A2">
        <v>14</v>
      </c>
      <c r="B2" t="s">
        <v>42</v>
      </c>
      <c r="C2" t="s">
        <v>71</v>
      </c>
      <c r="D2" t="s">
        <v>43</v>
      </c>
      <c r="E2" t="s">
        <v>44</v>
      </c>
      <c r="F2" t="s">
        <v>14</v>
      </c>
      <c r="G2">
        <v>250000</v>
      </c>
      <c r="H2">
        <v>50000</v>
      </c>
      <c r="I2" t="s">
        <v>15</v>
      </c>
      <c r="J2" t="s">
        <v>16</v>
      </c>
      <c r="K2" t="s">
        <v>12</v>
      </c>
      <c r="L2" s="1">
        <v>33667</v>
      </c>
      <c r="M2" s="1">
        <v>42114</v>
      </c>
      <c r="N2" s="2" t="s">
        <v>91</v>
      </c>
      <c r="O2">
        <v>8</v>
      </c>
      <c r="P2" s="2">
        <v>2</v>
      </c>
      <c r="Q2" t="s">
        <v>82</v>
      </c>
      <c r="R2" t="s">
        <v>85</v>
      </c>
      <c r="S2">
        <v>262500</v>
      </c>
      <c r="U2" t="s">
        <v>92</v>
      </c>
      <c r="V2">
        <f>COUNTA(DATASET[EMAIL])</f>
        <v>20</v>
      </c>
    </row>
    <row r="3" spans="1:22" x14ac:dyDescent="0.2">
      <c r="A3">
        <v>15</v>
      </c>
      <c r="B3" t="s">
        <v>45</v>
      </c>
      <c r="C3" t="s">
        <v>72</v>
      </c>
      <c r="D3" t="s">
        <v>43</v>
      </c>
      <c r="E3" t="s">
        <v>26</v>
      </c>
      <c r="F3" t="s">
        <v>14</v>
      </c>
      <c r="G3">
        <v>180000</v>
      </c>
      <c r="H3">
        <v>34000</v>
      </c>
      <c r="I3" t="s">
        <v>15</v>
      </c>
      <c r="J3" t="s">
        <v>16</v>
      </c>
      <c r="K3" t="s">
        <v>32</v>
      </c>
      <c r="L3" s="1">
        <v>35240</v>
      </c>
      <c r="M3" s="1">
        <v>43970</v>
      </c>
      <c r="N3" s="2" t="s">
        <v>91</v>
      </c>
      <c r="O3">
        <v>3</v>
      </c>
      <c r="P3" s="2">
        <v>2</v>
      </c>
      <c r="Q3" t="s">
        <v>82</v>
      </c>
      <c r="R3" t="s">
        <v>85</v>
      </c>
      <c r="S3">
        <v>189000</v>
      </c>
      <c r="U3" t="s">
        <v>93</v>
      </c>
      <c r="V3" s="9">
        <f>SUM(DATASET[SALARY])</f>
        <v>1993000</v>
      </c>
    </row>
    <row r="4" spans="1:22" x14ac:dyDescent="0.2">
      <c r="A4">
        <v>19</v>
      </c>
      <c r="B4" t="s">
        <v>51</v>
      </c>
      <c r="C4" t="s">
        <v>76</v>
      </c>
      <c r="D4" t="s">
        <v>47</v>
      </c>
      <c r="E4" t="s">
        <v>26</v>
      </c>
      <c r="F4" t="s">
        <v>14</v>
      </c>
      <c r="G4">
        <v>175000</v>
      </c>
      <c r="H4">
        <v>40000</v>
      </c>
      <c r="I4" t="s">
        <v>15</v>
      </c>
      <c r="J4" t="s">
        <v>54</v>
      </c>
      <c r="K4" t="s">
        <v>52</v>
      </c>
      <c r="L4" s="1">
        <v>36118</v>
      </c>
      <c r="M4" s="1">
        <v>44117</v>
      </c>
      <c r="N4" s="2" t="s">
        <v>91</v>
      </c>
      <c r="O4">
        <v>3</v>
      </c>
      <c r="P4" s="2">
        <v>3</v>
      </c>
      <c r="Q4" t="s">
        <v>86</v>
      </c>
      <c r="R4" t="s">
        <v>87</v>
      </c>
      <c r="S4">
        <v>183750</v>
      </c>
    </row>
    <row r="5" spans="1:22" x14ac:dyDescent="0.2">
      <c r="A5">
        <v>20</v>
      </c>
      <c r="B5" t="s">
        <v>53</v>
      </c>
      <c r="C5" t="s">
        <v>77</v>
      </c>
      <c r="D5" t="s">
        <v>47</v>
      </c>
      <c r="E5" t="s">
        <v>23</v>
      </c>
      <c r="F5" t="s">
        <v>14</v>
      </c>
      <c r="G5">
        <v>140000</v>
      </c>
      <c r="H5">
        <v>38000</v>
      </c>
      <c r="I5" t="s">
        <v>15</v>
      </c>
      <c r="J5" t="s">
        <v>54</v>
      </c>
      <c r="K5" t="s">
        <v>47</v>
      </c>
      <c r="L5" s="1">
        <v>30471</v>
      </c>
      <c r="M5" s="1">
        <v>38058</v>
      </c>
      <c r="N5" s="2" t="s">
        <v>91</v>
      </c>
      <c r="O5">
        <v>19</v>
      </c>
      <c r="P5" s="2">
        <v>3</v>
      </c>
      <c r="Q5" t="s">
        <v>86</v>
      </c>
      <c r="R5" t="s">
        <v>87</v>
      </c>
      <c r="S5">
        <v>147000</v>
      </c>
    </row>
    <row r="6" spans="1:22" x14ac:dyDescent="0.2">
      <c r="A6">
        <v>18</v>
      </c>
      <c r="B6" t="s">
        <v>50</v>
      </c>
      <c r="C6" t="s">
        <v>75</v>
      </c>
      <c r="D6" t="s">
        <v>47</v>
      </c>
      <c r="E6" t="s">
        <v>13</v>
      </c>
      <c r="F6" t="s">
        <v>27</v>
      </c>
      <c r="G6">
        <v>80000</v>
      </c>
      <c r="H6">
        <v>8000</v>
      </c>
      <c r="I6" t="s">
        <v>15</v>
      </c>
      <c r="J6" t="s">
        <v>54</v>
      </c>
      <c r="K6" t="s">
        <v>48</v>
      </c>
      <c r="L6" s="1">
        <v>33212</v>
      </c>
      <c r="M6" s="1">
        <v>40798</v>
      </c>
      <c r="N6" s="2" t="s">
        <v>90</v>
      </c>
      <c r="O6">
        <v>12</v>
      </c>
      <c r="P6" s="2">
        <v>2</v>
      </c>
      <c r="Q6" t="s">
        <v>82</v>
      </c>
      <c r="R6" t="s">
        <v>85</v>
      </c>
      <c r="S6">
        <v>84000</v>
      </c>
    </row>
    <row r="7" spans="1:22" x14ac:dyDescent="0.2">
      <c r="A7">
        <v>16</v>
      </c>
      <c r="B7" t="s">
        <v>46</v>
      </c>
      <c r="C7" t="s">
        <v>73</v>
      </c>
      <c r="D7" t="s">
        <v>47</v>
      </c>
      <c r="E7" t="s">
        <v>18</v>
      </c>
      <c r="F7" t="s">
        <v>27</v>
      </c>
      <c r="G7">
        <v>30000</v>
      </c>
      <c r="H7">
        <v>2000</v>
      </c>
      <c r="I7" t="s">
        <v>19</v>
      </c>
      <c r="J7" t="s">
        <v>16</v>
      </c>
      <c r="K7" t="s">
        <v>48</v>
      </c>
      <c r="L7" s="1">
        <v>32785</v>
      </c>
      <c r="M7" s="1">
        <v>44030</v>
      </c>
      <c r="N7" s="2" t="s">
        <v>90</v>
      </c>
      <c r="O7">
        <v>3</v>
      </c>
      <c r="P7" s="2">
        <v>1</v>
      </c>
      <c r="Q7" t="s">
        <v>80</v>
      </c>
      <c r="R7" t="s">
        <v>84</v>
      </c>
      <c r="S7">
        <v>31500</v>
      </c>
    </row>
    <row r="8" spans="1:22" x14ac:dyDescent="0.2">
      <c r="A8">
        <v>17</v>
      </c>
      <c r="B8" t="s">
        <v>49</v>
      </c>
      <c r="C8" t="s">
        <v>74</v>
      </c>
      <c r="D8" t="s">
        <v>47</v>
      </c>
      <c r="E8" t="s">
        <v>18</v>
      </c>
      <c r="F8" t="s">
        <v>27</v>
      </c>
      <c r="G8">
        <v>25000</v>
      </c>
      <c r="H8">
        <v>2500</v>
      </c>
      <c r="I8" t="s">
        <v>19</v>
      </c>
      <c r="J8" t="s">
        <v>54</v>
      </c>
      <c r="K8" t="s">
        <v>48</v>
      </c>
      <c r="L8" s="1">
        <v>30213</v>
      </c>
      <c r="M8" s="1">
        <v>39056</v>
      </c>
      <c r="N8" s="2" t="s">
        <v>90</v>
      </c>
      <c r="O8">
        <v>17</v>
      </c>
      <c r="P8" s="2">
        <v>3</v>
      </c>
      <c r="Q8" t="s">
        <v>86</v>
      </c>
      <c r="R8" t="s">
        <v>87</v>
      </c>
      <c r="S8">
        <v>26250</v>
      </c>
    </row>
    <row r="9" spans="1:22" x14ac:dyDescent="0.2">
      <c r="A9">
        <v>10</v>
      </c>
      <c r="B9" t="s">
        <v>35</v>
      </c>
      <c r="C9" t="s">
        <v>67</v>
      </c>
      <c r="D9" t="s">
        <v>32</v>
      </c>
      <c r="E9" t="s">
        <v>26</v>
      </c>
      <c r="F9" t="s">
        <v>14</v>
      </c>
      <c r="G9">
        <v>178000</v>
      </c>
      <c r="H9">
        <v>30000</v>
      </c>
      <c r="I9" t="s">
        <v>15</v>
      </c>
      <c r="J9" t="s">
        <v>16</v>
      </c>
      <c r="K9" t="s">
        <v>32</v>
      </c>
      <c r="L9" s="1">
        <v>29150</v>
      </c>
      <c r="M9" s="1">
        <v>37936</v>
      </c>
      <c r="N9" s="2" t="s">
        <v>91</v>
      </c>
      <c r="O9">
        <v>20</v>
      </c>
      <c r="P9" s="2">
        <v>2</v>
      </c>
      <c r="Q9" t="s">
        <v>82</v>
      </c>
      <c r="R9" t="s">
        <v>85</v>
      </c>
      <c r="S9">
        <v>186900</v>
      </c>
    </row>
    <row r="10" spans="1:22" x14ac:dyDescent="0.2">
      <c r="A10">
        <v>9</v>
      </c>
      <c r="B10" t="s">
        <v>33</v>
      </c>
      <c r="C10" t="s">
        <v>66</v>
      </c>
      <c r="D10" t="s">
        <v>32</v>
      </c>
      <c r="E10" t="s">
        <v>18</v>
      </c>
      <c r="F10" t="s">
        <v>14</v>
      </c>
      <c r="G10">
        <v>28000</v>
      </c>
      <c r="H10">
        <v>2500</v>
      </c>
      <c r="I10" t="s">
        <v>15</v>
      </c>
      <c r="J10" t="s">
        <v>16</v>
      </c>
      <c r="K10" t="s">
        <v>34</v>
      </c>
      <c r="L10" s="1">
        <v>30108</v>
      </c>
      <c r="M10" s="1">
        <v>38621</v>
      </c>
      <c r="N10" s="2" t="s">
        <v>90</v>
      </c>
      <c r="O10">
        <v>18</v>
      </c>
      <c r="P10" s="2">
        <v>1</v>
      </c>
      <c r="Q10" t="s">
        <v>80</v>
      </c>
      <c r="R10" t="s">
        <v>84</v>
      </c>
      <c r="S10">
        <v>29400</v>
      </c>
    </row>
    <row r="11" spans="1:22" x14ac:dyDescent="0.2">
      <c r="A11">
        <v>13</v>
      </c>
      <c r="B11" t="s">
        <v>41</v>
      </c>
      <c r="C11" t="s">
        <v>70</v>
      </c>
      <c r="D11" t="s">
        <v>37</v>
      </c>
      <c r="E11" t="s">
        <v>23</v>
      </c>
      <c r="F11" t="s">
        <v>14</v>
      </c>
      <c r="G11">
        <v>148000</v>
      </c>
      <c r="H11">
        <v>25000</v>
      </c>
      <c r="I11" t="s">
        <v>15</v>
      </c>
      <c r="J11" t="s">
        <v>16</v>
      </c>
      <c r="K11" t="s">
        <v>40</v>
      </c>
      <c r="L11" s="1">
        <v>32366</v>
      </c>
      <c r="M11" s="1">
        <v>42979</v>
      </c>
      <c r="N11" s="2" t="s">
        <v>91</v>
      </c>
      <c r="O11">
        <v>6</v>
      </c>
      <c r="P11" s="2">
        <v>1</v>
      </c>
      <c r="Q11" t="s">
        <v>80</v>
      </c>
      <c r="R11" t="s">
        <v>84</v>
      </c>
      <c r="S11">
        <v>155400</v>
      </c>
    </row>
    <row r="12" spans="1:22" x14ac:dyDescent="0.2">
      <c r="A12">
        <v>12</v>
      </c>
      <c r="B12" t="s">
        <v>39</v>
      </c>
      <c r="C12" t="s">
        <v>69</v>
      </c>
      <c r="D12" t="s">
        <v>37</v>
      </c>
      <c r="E12" t="s">
        <v>18</v>
      </c>
      <c r="F12" t="s">
        <v>14</v>
      </c>
      <c r="G12">
        <v>45000</v>
      </c>
      <c r="H12">
        <v>6800</v>
      </c>
      <c r="I12" t="s">
        <v>15</v>
      </c>
      <c r="J12" t="s">
        <v>16</v>
      </c>
      <c r="K12" t="s">
        <v>40</v>
      </c>
      <c r="L12" s="1">
        <v>34243</v>
      </c>
      <c r="M12" s="1">
        <v>45074</v>
      </c>
      <c r="N12" s="2" t="s">
        <v>90</v>
      </c>
      <c r="O12">
        <v>0</v>
      </c>
      <c r="P12" s="2">
        <v>2</v>
      </c>
      <c r="Q12" t="s">
        <v>82</v>
      </c>
      <c r="R12" t="s">
        <v>85</v>
      </c>
      <c r="S12">
        <v>47250</v>
      </c>
    </row>
    <row r="13" spans="1:22" x14ac:dyDescent="0.2">
      <c r="A13">
        <v>11</v>
      </c>
      <c r="B13" t="s">
        <v>36</v>
      </c>
      <c r="C13" t="s">
        <v>68</v>
      </c>
      <c r="D13" t="s">
        <v>37</v>
      </c>
      <c r="E13" t="s">
        <v>18</v>
      </c>
      <c r="F13" t="s">
        <v>14</v>
      </c>
      <c r="G13">
        <v>32000</v>
      </c>
      <c r="H13">
        <v>5000</v>
      </c>
      <c r="I13" t="s">
        <v>19</v>
      </c>
      <c r="J13" t="s">
        <v>16</v>
      </c>
      <c r="K13" t="s">
        <v>38</v>
      </c>
      <c r="L13" s="1">
        <v>31074</v>
      </c>
      <c r="M13" s="1">
        <v>41877</v>
      </c>
      <c r="N13" s="2" t="s">
        <v>90</v>
      </c>
      <c r="O13">
        <v>9</v>
      </c>
      <c r="P13" s="2">
        <v>3</v>
      </c>
      <c r="Q13" t="s">
        <v>86</v>
      </c>
      <c r="R13" t="s">
        <v>87</v>
      </c>
      <c r="S13">
        <v>33600</v>
      </c>
    </row>
    <row r="14" spans="1:22" x14ac:dyDescent="0.2">
      <c r="A14">
        <v>5</v>
      </c>
      <c r="B14" t="s">
        <v>25</v>
      </c>
      <c r="C14" t="s">
        <v>62</v>
      </c>
      <c r="D14" t="s">
        <v>12</v>
      </c>
      <c r="E14" t="s">
        <v>26</v>
      </c>
      <c r="F14" t="s">
        <v>27</v>
      </c>
      <c r="G14">
        <v>160000</v>
      </c>
      <c r="H14">
        <v>20000</v>
      </c>
      <c r="I14" t="s">
        <v>15</v>
      </c>
      <c r="J14" t="s">
        <v>54</v>
      </c>
      <c r="K14" t="s">
        <v>21</v>
      </c>
      <c r="L14" s="1">
        <v>35337</v>
      </c>
      <c r="M14" s="1">
        <v>43100</v>
      </c>
      <c r="N14" s="2" t="s">
        <v>91</v>
      </c>
      <c r="O14">
        <v>6</v>
      </c>
      <c r="P14" s="2">
        <v>1</v>
      </c>
      <c r="Q14" t="s">
        <v>80</v>
      </c>
      <c r="R14" t="s">
        <v>84</v>
      </c>
      <c r="S14">
        <v>168000</v>
      </c>
    </row>
    <row r="15" spans="1:22" x14ac:dyDescent="0.2">
      <c r="A15">
        <v>4</v>
      </c>
      <c r="B15" t="s">
        <v>22</v>
      </c>
      <c r="C15" t="s">
        <v>61</v>
      </c>
      <c r="D15" t="s">
        <v>12</v>
      </c>
      <c r="E15" t="s">
        <v>23</v>
      </c>
      <c r="F15" t="s">
        <v>14</v>
      </c>
      <c r="G15">
        <v>125000</v>
      </c>
      <c r="H15">
        <v>25000</v>
      </c>
      <c r="I15" t="s">
        <v>15</v>
      </c>
      <c r="J15" t="s">
        <v>54</v>
      </c>
      <c r="K15" t="s">
        <v>24</v>
      </c>
      <c r="L15" s="1">
        <v>33027</v>
      </c>
      <c r="M15" s="1">
        <v>43925</v>
      </c>
      <c r="N15" s="2" t="s">
        <v>91</v>
      </c>
      <c r="O15">
        <v>3</v>
      </c>
      <c r="P15" s="2">
        <v>3</v>
      </c>
      <c r="Q15" t="s">
        <v>86</v>
      </c>
      <c r="R15" t="s">
        <v>87</v>
      </c>
      <c r="S15">
        <v>131250</v>
      </c>
    </row>
    <row r="16" spans="1:22" x14ac:dyDescent="0.2">
      <c r="A16">
        <v>1</v>
      </c>
      <c r="B16" t="s">
        <v>11</v>
      </c>
      <c r="C16" t="s">
        <v>57</v>
      </c>
      <c r="D16" t="s">
        <v>12</v>
      </c>
      <c r="E16" t="s">
        <v>13</v>
      </c>
      <c r="F16" t="s">
        <v>14</v>
      </c>
      <c r="G16">
        <v>90000</v>
      </c>
      <c r="H16">
        <v>15000</v>
      </c>
      <c r="I16" t="s">
        <v>15</v>
      </c>
      <c r="J16" t="s">
        <v>16</v>
      </c>
      <c r="K16" t="s">
        <v>12</v>
      </c>
      <c r="L16" s="1">
        <v>32264</v>
      </c>
      <c r="M16" s="1">
        <v>43862</v>
      </c>
      <c r="N16" s="2" t="s">
        <v>90</v>
      </c>
      <c r="O16">
        <v>3</v>
      </c>
      <c r="P16" s="2">
        <v>1</v>
      </c>
      <c r="Q16" t="s">
        <v>80</v>
      </c>
      <c r="R16" t="s">
        <v>84</v>
      </c>
      <c r="S16">
        <v>94500</v>
      </c>
    </row>
    <row r="17" spans="1:19" x14ac:dyDescent="0.2">
      <c r="A17">
        <v>3</v>
      </c>
      <c r="B17" t="s">
        <v>20</v>
      </c>
      <c r="C17" t="s">
        <v>60</v>
      </c>
      <c r="D17" t="s">
        <v>12</v>
      </c>
      <c r="E17" t="s">
        <v>18</v>
      </c>
      <c r="F17" t="s">
        <v>14</v>
      </c>
      <c r="G17">
        <v>30000</v>
      </c>
      <c r="H17">
        <v>6000</v>
      </c>
      <c r="I17" t="s">
        <v>19</v>
      </c>
      <c r="J17" t="s">
        <v>16</v>
      </c>
      <c r="K17" t="s">
        <v>21</v>
      </c>
      <c r="L17" s="1">
        <v>31002</v>
      </c>
      <c r="M17" s="1">
        <v>38663</v>
      </c>
      <c r="N17" s="2" t="s">
        <v>90</v>
      </c>
      <c r="O17">
        <v>18</v>
      </c>
      <c r="P17" s="2">
        <v>1</v>
      </c>
      <c r="Q17" t="s">
        <v>80</v>
      </c>
      <c r="R17" t="s">
        <v>84</v>
      </c>
      <c r="S17">
        <v>31500</v>
      </c>
    </row>
    <row r="18" spans="1:19" x14ac:dyDescent="0.2">
      <c r="A18">
        <v>2</v>
      </c>
      <c r="B18" t="s">
        <v>17</v>
      </c>
      <c r="C18" t="s">
        <v>59</v>
      </c>
      <c r="D18" t="s">
        <v>12</v>
      </c>
      <c r="E18" t="s">
        <v>18</v>
      </c>
      <c r="F18" t="s">
        <v>14</v>
      </c>
      <c r="G18">
        <v>25000</v>
      </c>
      <c r="H18">
        <v>5000</v>
      </c>
      <c r="I18" t="s">
        <v>19</v>
      </c>
      <c r="J18" t="s">
        <v>16</v>
      </c>
      <c r="K18" t="s">
        <v>12</v>
      </c>
      <c r="L18" s="1">
        <v>34747</v>
      </c>
      <c r="M18" s="1">
        <v>43783</v>
      </c>
      <c r="N18" s="2" t="s">
        <v>90</v>
      </c>
      <c r="O18">
        <v>4</v>
      </c>
      <c r="P18" s="2">
        <v>3</v>
      </c>
      <c r="Q18" t="s">
        <v>86</v>
      </c>
      <c r="R18" t="s">
        <v>87</v>
      </c>
      <c r="S18">
        <v>26250</v>
      </c>
    </row>
    <row r="19" spans="1:19" x14ac:dyDescent="0.2">
      <c r="A19">
        <v>8</v>
      </c>
      <c r="B19" t="s">
        <v>31</v>
      </c>
      <c r="C19" t="s">
        <v>65</v>
      </c>
      <c r="D19" t="s">
        <v>29</v>
      </c>
      <c r="E19" t="s">
        <v>26</v>
      </c>
      <c r="F19" t="s">
        <v>27</v>
      </c>
      <c r="G19">
        <v>185000</v>
      </c>
      <c r="H19">
        <v>30000</v>
      </c>
      <c r="I19" t="s">
        <v>15</v>
      </c>
      <c r="J19" t="s">
        <v>54</v>
      </c>
      <c r="K19" t="s">
        <v>32</v>
      </c>
      <c r="L19" s="1">
        <v>30594</v>
      </c>
      <c r="M19" s="1">
        <v>40016</v>
      </c>
      <c r="N19" s="2" t="s">
        <v>91</v>
      </c>
      <c r="O19">
        <v>14</v>
      </c>
      <c r="P19" s="2">
        <v>1</v>
      </c>
      <c r="Q19" t="s">
        <v>80</v>
      </c>
      <c r="R19" t="s">
        <v>84</v>
      </c>
      <c r="S19">
        <v>194250</v>
      </c>
    </row>
    <row r="20" spans="1:19" x14ac:dyDescent="0.2">
      <c r="A20">
        <v>6</v>
      </c>
      <c r="B20" t="s">
        <v>28</v>
      </c>
      <c r="C20" t="s">
        <v>63</v>
      </c>
      <c r="D20" t="s">
        <v>29</v>
      </c>
      <c r="E20" t="s">
        <v>18</v>
      </c>
      <c r="F20" t="s">
        <v>27</v>
      </c>
      <c r="G20">
        <v>35000</v>
      </c>
      <c r="H20">
        <v>9000</v>
      </c>
      <c r="I20" t="s">
        <v>19</v>
      </c>
      <c r="J20" t="s">
        <v>16</v>
      </c>
      <c r="K20" t="s">
        <v>12</v>
      </c>
      <c r="L20" s="1">
        <v>30307</v>
      </c>
      <c r="M20" s="1">
        <v>40875</v>
      </c>
      <c r="N20" s="2" t="s">
        <v>90</v>
      </c>
      <c r="O20">
        <v>12</v>
      </c>
      <c r="P20" s="2">
        <v>1</v>
      </c>
      <c r="Q20" t="s">
        <v>80</v>
      </c>
      <c r="R20" t="s">
        <v>84</v>
      </c>
      <c r="S20">
        <v>36750</v>
      </c>
    </row>
    <row r="21" spans="1:19" x14ac:dyDescent="0.2">
      <c r="A21">
        <v>7</v>
      </c>
      <c r="B21" t="s">
        <v>30</v>
      </c>
      <c r="C21" t="s">
        <v>64</v>
      </c>
      <c r="D21" t="s">
        <v>29</v>
      </c>
      <c r="E21" t="s">
        <v>18</v>
      </c>
      <c r="F21" t="s">
        <v>27</v>
      </c>
      <c r="G21">
        <v>32000</v>
      </c>
      <c r="H21">
        <v>7500</v>
      </c>
      <c r="I21" t="s">
        <v>19</v>
      </c>
      <c r="J21" t="s">
        <v>16</v>
      </c>
      <c r="K21" t="s">
        <v>21</v>
      </c>
      <c r="L21" s="1">
        <v>29731</v>
      </c>
      <c r="M21" s="1">
        <v>39086</v>
      </c>
      <c r="N21" s="2" t="s">
        <v>90</v>
      </c>
      <c r="O21">
        <v>16</v>
      </c>
      <c r="P21" s="2">
        <v>3</v>
      </c>
      <c r="Q21" t="s">
        <v>86</v>
      </c>
      <c r="R21" t="s">
        <v>87</v>
      </c>
      <c r="S21">
        <v>33600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4381-FA05-D042-8B09-3301F9CE88E2}">
  <dimension ref="A3:M26"/>
  <sheetViews>
    <sheetView topLeftCell="A2" zoomScale="159" zoomScaleNormal="214" workbookViewId="0">
      <selection activeCell="E28" sqref="E28"/>
    </sheetView>
  </sheetViews>
  <sheetFormatPr baseColWidth="10" defaultRowHeight="15" x14ac:dyDescent="0.2"/>
  <cols>
    <col min="1" max="1" width="14.6640625" bestFit="1" customWidth="1"/>
    <col min="2" max="2" width="15.33203125" bestFit="1" customWidth="1"/>
    <col min="3" max="3" width="12.6640625" bestFit="1" customWidth="1"/>
    <col min="4" max="4" width="13.83203125" bestFit="1" customWidth="1"/>
    <col min="5" max="5" width="13.6640625" bestFit="1" customWidth="1"/>
    <col min="6" max="6" width="12.33203125" bestFit="1" customWidth="1"/>
    <col min="7" max="7" width="13.6640625" customWidth="1"/>
    <col min="8" max="8" width="12.1640625" bestFit="1" customWidth="1"/>
    <col min="9" max="9" width="17.1640625" customWidth="1"/>
    <col min="10" max="10" width="15.6640625" bestFit="1" customWidth="1"/>
    <col min="11" max="11" width="12.1640625" bestFit="1" customWidth="1"/>
    <col min="12" max="12" width="13.6640625" bestFit="1" customWidth="1"/>
    <col min="13" max="13" width="12.5" bestFit="1" customWidth="1"/>
    <col min="14" max="14" width="16.33203125" bestFit="1" customWidth="1"/>
    <col min="15" max="16" width="17.33203125" bestFit="1" customWidth="1"/>
    <col min="17" max="17" width="19.33203125" bestFit="1" customWidth="1"/>
    <col min="18" max="19" width="17.33203125" bestFit="1" customWidth="1"/>
    <col min="20" max="20" width="15.83203125" bestFit="1" customWidth="1"/>
    <col min="21" max="21" width="17.33203125" bestFit="1" customWidth="1"/>
    <col min="22" max="22" width="16.83203125" bestFit="1" customWidth="1"/>
    <col min="23" max="23" width="17" bestFit="1" customWidth="1"/>
    <col min="24" max="24" width="19.83203125" bestFit="1" customWidth="1"/>
    <col min="25" max="25" width="17.33203125" bestFit="1" customWidth="1"/>
    <col min="26" max="26" width="17.1640625" bestFit="1" customWidth="1"/>
    <col min="27" max="27" width="17.6640625" bestFit="1" customWidth="1"/>
    <col min="28" max="28" width="16.33203125" bestFit="1" customWidth="1"/>
    <col min="29" max="29" width="19.6640625" bestFit="1" customWidth="1"/>
    <col min="30" max="30" width="17" bestFit="1" customWidth="1"/>
    <col min="31" max="31" width="17.6640625" bestFit="1" customWidth="1"/>
    <col min="32" max="32" width="16.33203125" bestFit="1" customWidth="1"/>
    <col min="33" max="33" width="16.83203125" bestFit="1" customWidth="1"/>
    <col min="34" max="34" width="16.33203125" bestFit="1" customWidth="1"/>
    <col min="35" max="36" width="17.33203125" bestFit="1" customWidth="1"/>
    <col min="37" max="37" width="19.33203125" bestFit="1" customWidth="1"/>
    <col min="38" max="39" width="17.33203125" bestFit="1" customWidth="1"/>
    <col min="40" max="40" width="15.83203125" bestFit="1" customWidth="1"/>
    <col min="41" max="41" width="17.33203125" bestFit="1" customWidth="1"/>
    <col min="42" max="42" width="16.83203125" bestFit="1" customWidth="1"/>
    <col min="43" max="43" width="17" bestFit="1" customWidth="1"/>
    <col min="44" max="44" width="19.6640625" bestFit="1" customWidth="1"/>
    <col min="45" max="45" width="24.1640625" bestFit="1" customWidth="1"/>
  </cols>
  <sheetData>
    <row r="3" spans="1:9" x14ac:dyDescent="0.2">
      <c r="A3" s="10" t="s">
        <v>94</v>
      </c>
      <c r="B3" t="s">
        <v>99</v>
      </c>
      <c r="C3" t="s">
        <v>96</v>
      </c>
      <c r="D3" s="13" t="s">
        <v>100</v>
      </c>
      <c r="E3" t="s">
        <v>98</v>
      </c>
      <c r="F3" t="s">
        <v>97</v>
      </c>
      <c r="H3" s="10" t="s">
        <v>94</v>
      </c>
      <c r="I3" t="s">
        <v>99</v>
      </c>
    </row>
    <row r="4" spans="1:9" x14ac:dyDescent="0.2">
      <c r="A4" s="6" t="s">
        <v>43</v>
      </c>
      <c r="B4" s="11">
        <v>215000</v>
      </c>
      <c r="C4" s="11">
        <v>430000</v>
      </c>
      <c r="D4" s="13">
        <v>2</v>
      </c>
      <c r="E4" s="12">
        <v>0.19534883720930232</v>
      </c>
      <c r="F4" s="11">
        <v>84000</v>
      </c>
      <c r="G4" s="11"/>
      <c r="H4" s="6" t="s">
        <v>54</v>
      </c>
      <c r="I4" s="11">
        <v>127142.85714285714</v>
      </c>
    </row>
    <row r="5" spans="1:9" x14ac:dyDescent="0.2">
      <c r="A5" s="6" t="s">
        <v>32</v>
      </c>
      <c r="B5" s="11">
        <v>103000</v>
      </c>
      <c r="C5" s="11">
        <v>206000</v>
      </c>
      <c r="D5" s="13">
        <v>2</v>
      </c>
      <c r="E5" s="12">
        <v>0.15776699029126215</v>
      </c>
      <c r="F5" s="11">
        <v>32500</v>
      </c>
      <c r="G5" s="11"/>
      <c r="H5" s="6" t="s">
        <v>16</v>
      </c>
      <c r="I5" s="11">
        <v>84846.153846153844</v>
      </c>
    </row>
    <row r="6" spans="1:9" x14ac:dyDescent="0.2">
      <c r="A6" s="6" t="s">
        <v>47</v>
      </c>
      <c r="B6" s="11">
        <v>90000</v>
      </c>
      <c r="C6" s="11">
        <v>450000</v>
      </c>
      <c r="D6" s="13">
        <v>5</v>
      </c>
      <c r="E6" s="12">
        <v>0.2011111111111111</v>
      </c>
      <c r="F6" s="11">
        <v>90500</v>
      </c>
      <c r="G6" s="11"/>
      <c r="H6" s="6" t="s">
        <v>95</v>
      </c>
      <c r="I6" s="11">
        <v>99650</v>
      </c>
    </row>
    <row r="7" spans="1:9" x14ac:dyDescent="0.2">
      <c r="A7" s="6" t="s">
        <v>12</v>
      </c>
      <c r="B7" s="11">
        <v>86000</v>
      </c>
      <c r="C7" s="11">
        <v>430000</v>
      </c>
      <c r="D7" s="13">
        <v>5</v>
      </c>
      <c r="E7" s="12">
        <v>0.16511627906976745</v>
      </c>
      <c r="F7" s="11">
        <v>71000</v>
      </c>
      <c r="G7" s="11"/>
    </row>
    <row r="8" spans="1:9" x14ac:dyDescent="0.2">
      <c r="A8" s="6" t="s">
        <v>29</v>
      </c>
      <c r="B8" s="11">
        <v>84000</v>
      </c>
      <c r="C8" s="11">
        <v>252000</v>
      </c>
      <c r="D8" s="13">
        <v>3</v>
      </c>
      <c r="E8" s="12">
        <v>0.18452380952380953</v>
      </c>
      <c r="F8" s="11">
        <v>46500</v>
      </c>
      <c r="G8" s="11"/>
    </row>
    <row r="9" spans="1:9" x14ac:dyDescent="0.2">
      <c r="A9" s="6" t="s">
        <v>37</v>
      </c>
      <c r="B9" s="11">
        <v>75000</v>
      </c>
      <c r="C9" s="11">
        <v>225000</v>
      </c>
      <c r="D9" s="13">
        <v>3</v>
      </c>
      <c r="E9" s="12">
        <v>0.16355555555555557</v>
      </c>
      <c r="F9" s="11">
        <v>36800</v>
      </c>
      <c r="G9" s="11"/>
    </row>
    <row r="10" spans="1:9" x14ac:dyDescent="0.2">
      <c r="A10" s="6" t="s">
        <v>95</v>
      </c>
      <c r="B10" s="11">
        <v>99650</v>
      </c>
      <c r="C10" s="11">
        <v>1993000</v>
      </c>
      <c r="D10" s="13">
        <v>20</v>
      </c>
      <c r="E10" s="12">
        <v>0.18128449573507274</v>
      </c>
      <c r="F10" s="11">
        <v>361300</v>
      </c>
      <c r="G10" s="11"/>
    </row>
    <row r="11" spans="1:9" x14ac:dyDescent="0.2">
      <c r="C11" s="11">
        <f>GETPIVOTDATA("Sum of SALARY",$A$3)</f>
        <v>1993000</v>
      </c>
      <c r="D11">
        <f>GETPIVOTDATA("Count of EMP_ID",$A$3)</f>
        <v>20</v>
      </c>
      <c r="E11" s="14">
        <f>GETPIVOTDATA("Sum of %BONUS",$A$3)</f>
        <v>0.18128449573507274</v>
      </c>
      <c r="F11" s="11">
        <f>GETPIVOTDATA("Sum of BONUS",$A$3)</f>
        <v>361300</v>
      </c>
    </row>
    <row r="15" spans="1:9" x14ac:dyDescent="0.2">
      <c r="A15" s="10" t="s">
        <v>94</v>
      </c>
      <c r="B15" t="s">
        <v>99</v>
      </c>
      <c r="H15" s="10" t="s">
        <v>94</v>
      </c>
      <c r="I15" t="s">
        <v>96</v>
      </c>
    </row>
    <row r="16" spans="1:9" x14ac:dyDescent="0.2">
      <c r="A16" s="6" t="s">
        <v>32</v>
      </c>
      <c r="B16" s="11">
        <v>181000</v>
      </c>
      <c r="H16" s="6" t="s">
        <v>90</v>
      </c>
      <c r="I16" s="11">
        <v>452000</v>
      </c>
    </row>
    <row r="17" spans="1:13" x14ac:dyDescent="0.2">
      <c r="A17" s="6" t="s">
        <v>52</v>
      </c>
      <c r="B17" s="11">
        <v>175000</v>
      </c>
      <c r="H17" s="6" t="s">
        <v>91</v>
      </c>
      <c r="I17" s="11">
        <v>1541000</v>
      </c>
    </row>
    <row r="18" spans="1:13" x14ac:dyDescent="0.2">
      <c r="A18" s="6" t="s">
        <v>47</v>
      </c>
      <c r="B18" s="11">
        <v>140000</v>
      </c>
      <c r="H18" s="6" t="s">
        <v>95</v>
      </c>
      <c r="I18" s="11">
        <v>1993000</v>
      </c>
    </row>
    <row r="19" spans="1:13" x14ac:dyDescent="0.2">
      <c r="A19" s="6" t="s">
        <v>24</v>
      </c>
      <c r="B19" s="11">
        <v>125000</v>
      </c>
    </row>
    <row r="20" spans="1:13" x14ac:dyDescent="0.2">
      <c r="A20" s="6" t="s">
        <v>12</v>
      </c>
      <c r="B20" s="11">
        <v>100000</v>
      </c>
    </row>
    <row r="21" spans="1:13" x14ac:dyDescent="0.2">
      <c r="A21" s="6" t="s">
        <v>40</v>
      </c>
      <c r="B21" s="11">
        <v>96500</v>
      </c>
      <c r="L21" s="11"/>
      <c r="M21" s="11"/>
    </row>
    <row r="22" spans="1:13" x14ac:dyDescent="0.2">
      <c r="A22" s="6" t="s">
        <v>21</v>
      </c>
      <c r="B22" s="11">
        <v>74000</v>
      </c>
    </row>
    <row r="23" spans="1:13" x14ac:dyDescent="0.2">
      <c r="A23" s="6" t="s">
        <v>48</v>
      </c>
      <c r="B23" s="11">
        <v>45000</v>
      </c>
      <c r="C23" s="11"/>
    </row>
    <row r="24" spans="1:13" x14ac:dyDescent="0.2">
      <c r="A24" s="6" t="s">
        <v>38</v>
      </c>
      <c r="B24" s="11">
        <v>32000</v>
      </c>
    </row>
    <row r="25" spans="1:13" x14ac:dyDescent="0.2">
      <c r="A25" s="6" t="s">
        <v>34</v>
      </c>
      <c r="B25" s="11">
        <v>28000</v>
      </c>
    </row>
    <row r="26" spans="1:13" x14ac:dyDescent="0.2">
      <c r="A26" s="6" t="s">
        <v>95</v>
      </c>
      <c r="B26" s="11">
        <v>99650</v>
      </c>
    </row>
  </sheetData>
  <conditionalFormatting pivot="1" sqref="B4:B9">
    <cfRule type="dataBar" priority="12">
      <dataBar>
        <cfvo type="min"/>
        <cfvo type="max"/>
        <color rgb="FF63C384"/>
      </dataBar>
      <extLst>
        <ext xmlns:x14="http://schemas.microsoft.com/office/spreadsheetml/2009/9/main" uri="{B025F937-C7B1-47D3-B67F-A62EFF666E3E}">
          <x14:id>{630A3971-9ED0-B349-A049-83778AC4BB37}</x14:id>
        </ext>
      </extLst>
    </cfRule>
  </conditionalFormatting>
  <conditionalFormatting pivot="1" sqref="C4:C9">
    <cfRule type="dataBar" priority="8">
      <dataBar>
        <cfvo type="min"/>
        <cfvo type="max"/>
        <color rgb="FFFFB628"/>
      </dataBar>
      <extLst>
        <ext xmlns:x14="http://schemas.microsoft.com/office/spreadsheetml/2009/9/main" uri="{B025F937-C7B1-47D3-B67F-A62EFF666E3E}">
          <x14:id>{33935679-E0DE-704B-98E8-9B0DBA850E5B}</x14:id>
        </ext>
      </extLst>
    </cfRule>
  </conditionalFormatting>
  <conditionalFormatting pivot="1" sqref="E4:E9">
    <cfRule type="dataBar" priority="3">
      <dataBar>
        <cfvo type="min"/>
        <cfvo type="max"/>
        <color rgb="FF63C384"/>
      </dataBar>
      <extLst>
        <ext xmlns:x14="http://schemas.microsoft.com/office/spreadsheetml/2009/9/main" uri="{B025F937-C7B1-47D3-B67F-A62EFF666E3E}">
          <x14:id>{11890F8E-DD96-024B-A735-718E294186FF}</x14:id>
        </ext>
      </extLst>
    </cfRule>
  </conditionalFormatting>
  <conditionalFormatting pivot="1" sqref="B16:B25">
    <cfRule type="dataBar" priority="2">
      <dataBar>
        <cfvo type="min"/>
        <cfvo type="max"/>
        <color rgb="FF63C384"/>
      </dataBar>
      <extLst>
        <ext xmlns:x14="http://schemas.microsoft.com/office/spreadsheetml/2009/9/main" uri="{B025F937-C7B1-47D3-B67F-A62EFF666E3E}">
          <x14:id>{0ACF8755-EE91-0B4E-A94A-20D8654F952C}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630A3971-9ED0-B349-A049-83778AC4BB37}">
            <x14:dataBar minLength="0" maxLength="100" gradient="0">
              <x14:cfvo type="autoMin"/>
              <x14:cfvo type="autoMax"/>
              <x14:negativeFillColor rgb="FFFF0000"/>
              <x14:axisColor rgb="FF000000"/>
            </x14:dataBar>
          </x14:cfRule>
          <xm:sqref>B4:B9</xm:sqref>
        </x14:conditionalFormatting>
        <x14:conditionalFormatting xmlns:xm="http://schemas.microsoft.com/office/excel/2006/main" pivot="1">
          <x14:cfRule type="dataBar" id="{33935679-E0DE-704B-98E8-9B0DBA850E5B}">
            <x14:dataBar minLength="0" maxLength="100" gradient="0">
              <x14:cfvo type="autoMin"/>
              <x14:cfvo type="autoMax"/>
              <x14:negativeFillColor rgb="FFFF0000"/>
              <x14:axisColor rgb="FF000000"/>
            </x14:dataBar>
          </x14:cfRule>
          <xm:sqref>C4:C9</xm:sqref>
        </x14:conditionalFormatting>
        <x14:conditionalFormatting xmlns:xm="http://schemas.microsoft.com/office/excel/2006/main" pivot="1">
          <x14:cfRule type="dataBar" id="{11890F8E-DD96-024B-A735-718E294186FF}">
            <x14:dataBar minLength="0" maxLength="100" gradient="0">
              <x14:cfvo type="autoMin"/>
              <x14:cfvo type="autoMax"/>
              <x14:negativeFillColor rgb="FFFF0000"/>
              <x14:axisColor rgb="FF000000"/>
            </x14:dataBar>
          </x14:cfRule>
          <xm:sqref>E4:E9</xm:sqref>
        </x14:conditionalFormatting>
        <x14:conditionalFormatting xmlns:xm="http://schemas.microsoft.com/office/excel/2006/main" pivot="1">
          <x14:cfRule type="dataBar" id="{0ACF8755-EE91-0B4E-A94A-20D8654F952C}">
            <x14:dataBar minLength="0" maxLength="100" gradient="0">
              <x14:cfvo type="autoMin"/>
              <x14:cfvo type="autoMax"/>
              <x14:negativeFillColor rgb="FFFF0000"/>
              <x14:axisColor rgb="FF000000"/>
            </x14:dataBar>
          </x14:cfRule>
          <xm:sqref>B16:B25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A7429-00B0-3F48-B3EE-4A424C501C74}">
  <dimension ref="A1"/>
  <sheetViews>
    <sheetView showGridLines="0" showRowColHeaders="0" tabSelected="1" zoomScaleNormal="100" workbookViewId="0">
      <selection activeCell="U9" sqref="U9"/>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BD595F-B0A5-4A48-8D30-866AEE6B45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20</vt:i4>
      </vt:variant>
    </vt:vector>
  </HeadingPairs>
  <TitlesOfParts>
    <vt:vector size="25" baseType="lpstr">
      <vt:lpstr>EMPLOYEE</vt:lpstr>
      <vt:lpstr>BRANCH</vt:lpstr>
      <vt:lpstr>EXCEL TABLE</vt:lpstr>
      <vt:lpstr>PIVOT TABLE</vt:lpstr>
      <vt:lpstr>EMPLOYEE_DASHBOARD</vt:lpstr>
      <vt:lpstr>BIRTH_DATE</vt:lpstr>
      <vt:lpstr>BONUS</vt:lpstr>
      <vt:lpstr>BRANCH</vt:lpstr>
      <vt:lpstr>BRANCH_ID</vt:lpstr>
      <vt:lpstr>BRANCH_ID2</vt:lpstr>
      <vt:lpstr>CITY</vt:lpstr>
      <vt:lpstr>COUNTRY</vt:lpstr>
      <vt:lpstr>DEGREE</vt:lpstr>
      <vt:lpstr>DEPT</vt:lpstr>
      <vt:lpstr>EMP_ID</vt:lpstr>
      <vt:lpstr>EMPLOYEE</vt:lpstr>
      <vt:lpstr>HIRED_DATE</vt:lpstr>
      <vt:lpstr>INCENTIVE</vt:lpstr>
      <vt:lpstr>JOB_TITLE</vt:lpstr>
      <vt:lpstr>MAJOR</vt:lpstr>
      <vt:lpstr>NAME</vt:lpstr>
      <vt:lpstr>POSITION</vt:lpstr>
      <vt:lpstr>POSITIONN</vt:lpstr>
      <vt:lpstr>SALARY</vt:lpstr>
      <vt:lpstr>SALARY_INC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Kasidis Satangmongkol</dc:creator>
  <cp:lastModifiedBy>D1 / 646058 วัชรพล / ฟรองซ์</cp:lastModifiedBy>
  <dcterms:created xsi:type="dcterms:W3CDTF">2023-09-12T09:10:52Z</dcterms:created>
  <dcterms:modified xsi:type="dcterms:W3CDTF">2023-09-20T14:16:36Z</dcterms:modified>
</cp:coreProperties>
</file>